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ЦПМСД\Фінансові плани та звіти\2025\Фінансові звіти 2025\4 кв.2025\"/>
    </mc:Choice>
  </mc:AlternateContent>
  <xr:revisionPtr revIDLastSave="0" documentId="13_ncr:1_{61049A93-B7DA-4482-B3A9-5CA971EF4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акт 12 місяців" sheetId="8" r:id="rId1"/>
  </sheets>
  <definedNames>
    <definedName name="_xlnm.Print_Area" localSheetId="0">'факт 12 місяців'!$B$1:$J$176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8" l="1"/>
  <c r="G44" i="8" s="1"/>
  <c r="F158" i="8"/>
  <c r="F159" i="8" s="1"/>
  <c r="G37" i="8"/>
  <c r="G29" i="8" s="1"/>
  <c r="E28" i="8" l="1"/>
  <c r="G158" i="8" l="1"/>
  <c r="G159" i="8" s="1"/>
  <c r="G140" i="8"/>
  <c r="F51" i="8" l="1"/>
  <c r="I52" i="8" l="1"/>
  <c r="I104" i="8"/>
  <c r="I38" i="8"/>
  <c r="I39" i="8"/>
  <c r="E111" i="8" l="1"/>
  <c r="H111" i="8"/>
  <c r="H49" i="8"/>
  <c r="F37" i="8"/>
  <c r="D37" i="8"/>
  <c r="F29" i="8" l="1"/>
  <c r="I37" i="8"/>
  <c r="D91" i="8"/>
  <c r="D83" i="8" s="1"/>
  <c r="F91" i="8"/>
  <c r="F83" i="8" s="1"/>
  <c r="E30" i="8"/>
  <c r="E31" i="8"/>
  <c r="E32" i="8"/>
  <c r="E33" i="8"/>
  <c r="E34" i="8"/>
  <c r="E35" i="8"/>
  <c r="E36" i="8"/>
  <c r="E37" i="8"/>
  <c r="E38" i="8"/>
  <c r="E39" i="8"/>
  <c r="E40" i="8"/>
  <c r="E52" i="8"/>
  <c r="E67" i="8"/>
  <c r="H30" i="8"/>
  <c r="H31" i="8"/>
  <c r="H32" i="8"/>
  <c r="H33" i="8"/>
  <c r="H34" i="8"/>
  <c r="H35" i="8"/>
  <c r="H36" i="8"/>
  <c r="H37" i="8"/>
  <c r="H38" i="8"/>
  <c r="H39" i="8"/>
  <c r="H40" i="8"/>
  <c r="E45" i="8"/>
  <c r="H45" i="8"/>
  <c r="E46" i="8"/>
  <c r="H46" i="8"/>
  <c r="E47" i="8"/>
  <c r="H47" i="8"/>
  <c r="E48" i="8"/>
  <c r="H48" i="8"/>
  <c r="E49" i="8"/>
  <c r="E50" i="8"/>
  <c r="H50" i="8"/>
  <c r="I67" i="8"/>
  <c r="I66" i="8"/>
  <c r="I28" i="8"/>
  <c r="H163" i="8" l="1"/>
  <c r="H162" i="8"/>
  <c r="H161" i="8"/>
  <c r="H160" i="8"/>
  <c r="D158" i="8"/>
  <c r="D159" i="8" s="1"/>
  <c r="I157" i="8"/>
  <c r="H157" i="8"/>
  <c r="G154" i="8"/>
  <c r="F154" i="8"/>
  <c r="H154" i="8" s="1"/>
  <c r="E154" i="8"/>
  <c r="D154" i="8"/>
  <c r="H153" i="8"/>
  <c r="H152" i="8"/>
  <c r="H151" i="8"/>
  <c r="H150" i="8"/>
  <c r="H149" i="8"/>
  <c r="H148" i="8"/>
  <c r="H144" i="8"/>
  <c r="E144" i="8"/>
  <c r="H143" i="8"/>
  <c r="E143" i="8"/>
  <c r="G142" i="8"/>
  <c r="F142" i="8"/>
  <c r="D142" i="8"/>
  <c r="I140" i="8"/>
  <c r="H140" i="8"/>
  <c r="E140" i="8"/>
  <c r="E139" i="8" s="1"/>
  <c r="G139" i="8"/>
  <c r="F139" i="8"/>
  <c r="D139" i="8"/>
  <c r="H138" i="8"/>
  <c r="E138" i="8"/>
  <c r="I137" i="8"/>
  <c r="H137" i="8"/>
  <c r="E137" i="8"/>
  <c r="I136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G127" i="8"/>
  <c r="F127" i="8"/>
  <c r="D127" i="8"/>
  <c r="E125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G112" i="8"/>
  <c r="E112" i="8" s="1"/>
  <c r="F112" i="8"/>
  <c r="D112" i="8"/>
  <c r="H110" i="8"/>
  <c r="E110" i="8"/>
  <c r="G109" i="8"/>
  <c r="E109" i="8" s="1"/>
  <c r="D109" i="8"/>
  <c r="E108" i="8"/>
  <c r="H105" i="8"/>
  <c r="E105" i="8"/>
  <c r="H104" i="8"/>
  <c r="E104" i="8"/>
  <c r="H103" i="8"/>
  <c r="E103" i="8"/>
  <c r="H102" i="8"/>
  <c r="E102" i="8"/>
  <c r="G101" i="8"/>
  <c r="E101" i="8" s="1"/>
  <c r="F101" i="8"/>
  <c r="F82" i="8" s="1"/>
  <c r="D101" i="8"/>
  <c r="D82" i="8" s="1"/>
  <c r="H100" i="8"/>
  <c r="E100" i="8"/>
  <c r="H99" i="8"/>
  <c r="E99" i="8"/>
  <c r="H98" i="8"/>
  <c r="E98" i="8"/>
  <c r="H97" i="8"/>
  <c r="E97" i="8"/>
  <c r="H96" i="8"/>
  <c r="E96" i="8"/>
  <c r="H95" i="8"/>
  <c r="E95" i="8"/>
  <c r="I94" i="8"/>
  <c r="H94" i="8"/>
  <c r="E94" i="8"/>
  <c r="H93" i="8"/>
  <c r="E93" i="8"/>
  <c r="H92" i="8"/>
  <c r="E92" i="8"/>
  <c r="G91" i="8"/>
  <c r="H90" i="8"/>
  <c r="E90" i="8"/>
  <c r="I89" i="8"/>
  <c r="H89" i="8"/>
  <c r="E89" i="8"/>
  <c r="H88" i="8"/>
  <c r="E88" i="8"/>
  <c r="H87" i="8"/>
  <c r="E87" i="8"/>
  <c r="H86" i="8"/>
  <c r="E86" i="8"/>
  <c r="I85" i="8"/>
  <c r="H85" i="8"/>
  <c r="E85" i="8"/>
  <c r="I84" i="8"/>
  <c r="H84" i="8"/>
  <c r="E84" i="8"/>
  <c r="H81" i="8"/>
  <c r="E81" i="8"/>
  <c r="I80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H66" i="8"/>
  <c r="H65" i="8"/>
  <c r="E65" i="8"/>
  <c r="E64" i="8"/>
  <c r="E63" i="8"/>
  <c r="E62" i="8"/>
  <c r="H61" i="8"/>
  <c r="E61" i="8"/>
  <c r="H60" i="8"/>
  <c r="E60" i="8"/>
  <c r="H59" i="8"/>
  <c r="E59" i="8"/>
  <c r="G58" i="8"/>
  <c r="F58" i="8"/>
  <c r="D58" i="8"/>
  <c r="H57" i="8"/>
  <c r="E57" i="8"/>
  <c r="H56" i="8"/>
  <c r="E56" i="8"/>
  <c r="E55" i="8"/>
  <c r="H54" i="8"/>
  <c r="E54" i="8"/>
  <c r="H53" i="8"/>
  <c r="E53" i="8"/>
  <c r="H52" i="8"/>
  <c r="D51" i="8"/>
  <c r="D44" i="8" s="1"/>
  <c r="E43" i="8"/>
  <c r="I34" i="8"/>
  <c r="I33" i="8"/>
  <c r="D29" i="8"/>
  <c r="D41" i="8" s="1"/>
  <c r="H28" i="8"/>
  <c r="E91" i="8" l="1"/>
  <c r="G83" i="8"/>
  <c r="E51" i="8"/>
  <c r="I91" i="8"/>
  <c r="E29" i="8"/>
  <c r="E41" i="8" s="1"/>
  <c r="G41" i="8"/>
  <c r="H159" i="8"/>
  <c r="I101" i="8"/>
  <c r="F44" i="8"/>
  <c r="H44" i="8" s="1"/>
  <c r="I51" i="8"/>
  <c r="H109" i="8"/>
  <c r="H142" i="8"/>
  <c r="E142" i="8"/>
  <c r="D106" i="8"/>
  <c r="G146" i="8"/>
  <c r="E127" i="8"/>
  <c r="E146" i="8" s="1"/>
  <c r="I83" i="8"/>
  <c r="H127" i="8"/>
  <c r="H51" i="8"/>
  <c r="H29" i="8"/>
  <c r="I139" i="8"/>
  <c r="I127" i="8"/>
  <c r="H91" i="8"/>
  <c r="I58" i="8"/>
  <c r="I29" i="8"/>
  <c r="F41" i="8"/>
  <c r="I158" i="8"/>
  <c r="D146" i="8"/>
  <c r="D42" i="8"/>
  <c r="E44" i="8"/>
  <c r="H101" i="8"/>
  <c r="H139" i="8"/>
  <c r="F146" i="8"/>
  <c r="H158" i="8"/>
  <c r="H58" i="8"/>
  <c r="H83" i="8"/>
  <c r="H112" i="8"/>
  <c r="E58" i="8"/>
  <c r="G42" i="8" l="1"/>
  <c r="I41" i="8"/>
  <c r="G82" i="8"/>
  <c r="E82" i="8" s="1"/>
  <c r="E83" i="8"/>
  <c r="I44" i="8"/>
  <c r="F106" i="8"/>
  <c r="H146" i="8"/>
  <c r="H41" i="8"/>
  <c r="H42" i="8" s="1"/>
  <c r="F42" i="8"/>
  <c r="I42" i="8" s="1"/>
  <c r="H82" i="8"/>
  <c r="E106" i="8"/>
  <c r="E123" i="8" s="1"/>
  <c r="I82" i="8"/>
  <c r="I159" i="8"/>
  <c r="D123" i="8"/>
  <c r="D124" i="8" s="1"/>
  <c r="D107" i="8"/>
  <c r="E42" i="8"/>
  <c r="G106" i="8"/>
  <c r="I146" i="8"/>
  <c r="I106" i="8" l="1"/>
  <c r="H108" i="8"/>
  <c r="F107" i="8"/>
  <c r="F123" i="8"/>
  <c r="G107" i="8"/>
  <c r="E107" i="8" s="1"/>
  <c r="G123" i="8"/>
  <c r="H106" i="8"/>
  <c r="G124" i="8" l="1"/>
  <c r="E124" i="8" s="1"/>
  <c r="I123" i="8"/>
  <c r="H125" i="8"/>
  <c r="F124" i="8"/>
  <c r="H123" i="8"/>
  <c r="H124" i="8" s="1"/>
  <c r="H107" i="8"/>
</calcChain>
</file>

<file path=xl/sharedStrings.xml><?xml version="1.0" encoding="utf-8"?>
<sst xmlns="http://schemas.openxmlformats.org/spreadsheetml/2006/main" count="224" uniqueCount="214">
  <si>
    <t>Код рядка</t>
  </si>
  <si>
    <t xml:space="preserve">Підприємство    </t>
  </si>
  <si>
    <t xml:space="preserve">      </t>
  </si>
  <si>
    <t>Коди</t>
  </si>
  <si>
    <t>Показники</t>
  </si>
  <si>
    <t>Собівартість реалізованої продукції (товарів, робіт, послуг)</t>
  </si>
  <si>
    <t>Галузь</t>
  </si>
  <si>
    <t>Місцезнаходження</t>
  </si>
  <si>
    <t>СПОДУ</t>
  </si>
  <si>
    <t>КВЕД</t>
  </si>
  <si>
    <t>Витрати на сировину та основні матеріали</t>
  </si>
  <si>
    <t>Витрати на паливо</t>
  </si>
  <si>
    <t>Витрати на електроенергію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</si>
  <si>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</si>
  <si>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</si>
  <si>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</t>
  </si>
  <si>
    <t>Інші витрати (розшифрувати):</t>
  </si>
  <si>
    <t>1018/01</t>
  </si>
  <si>
    <t>1018/02</t>
  </si>
  <si>
    <t>1018/03</t>
  </si>
  <si>
    <t>Адміністративні витрати, у тому числі:</t>
  </si>
  <si>
    <t>витрати на опалення офісу</t>
  </si>
  <si>
    <t>витрати на освітлення офісу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</si>
  <si>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</si>
  <si>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</si>
  <si>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</si>
  <si>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</si>
  <si>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</si>
  <si>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</si>
  <si>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</si>
  <si>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</si>
  <si>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</si>
  <si>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</si>
  <si>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</si>
  <si>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</si>
  <si>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</si>
  <si>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</si>
  <si>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</si>
  <si>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</si>
  <si>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</si>
  <si>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</si>
  <si>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Інші операційні доходи, усього, у тому числі:</t>
  </si>
  <si>
    <t>Інші операційні витрати, усього, у тому числі:</t>
  </si>
  <si>
    <t>Валовий:</t>
  </si>
  <si>
    <t>прибуток</t>
  </si>
  <si>
    <t>збиток</t>
  </si>
  <si>
    <t>1060/1</t>
  </si>
  <si>
    <t>Фінансовий результат від операційної діяльності:</t>
  </si>
  <si>
    <t>Інші фінансові доходи (розшифрувати)</t>
  </si>
  <si>
    <t>дохід від оренди майна</t>
  </si>
  <si>
    <t>одержані штрафи, пені, неустойки</t>
  </si>
  <si>
    <t>дохід від суми відшкодування раніше списаних активів</t>
  </si>
  <si>
    <t>доходи від списання Кт заборгованості</t>
  </si>
  <si>
    <t>1037/1</t>
  </si>
  <si>
    <t>1037/2</t>
  </si>
  <si>
    <t>1037/3</t>
  </si>
  <si>
    <t>Дохід від безоплатно одержаних оборотних активів (розшифрувати)</t>
  </si>
  <si>
    <t>Інші доходи від операційної діяльності</t>
  </si>
  <si>
    <t>Інші доходи (розшифрувати)</t>
  </si>
  <si>
    <t>дохід від відновлення корисності активів</t>
  </si>
  <si>
    <t>дохід від безоплатно одержаних активів, фінансових інвестицій</t>
  </si>
  <si>
    <t>дохід від цільового фінансування капітальних інвестицій</t>
  </si>
  <si>
    <t>дохід від безоплатно одержаних необоротних активів</t>
  </si>
  <si>
    <t>інші доходи (розшифрувати)</t>
  </si>
  <si>
    <t>дохід від благодійної допомоги</t>
  </si>
  <si>
    <t>витрати, пов'язані з використанням власних службових автомобілів та оренди службових автомобілів</t>
  </si>
  <si>
    <t>інші витрати операційної діяльності (розшифрувати)</t>
  </si>
  <si>
    <t>витрати на дослідження і розробки</t>
  </si>
  <si>
    <t>1073/1</t>
  </si>
  <si>
    <t>1073/2</t>
  </si>
  <si>
    <t>1073/3</t>
  </si>
  <si>
    <t>нестачі і втрати від псування цінностей</t>
  </si>
  <si>
    <t>визнані штрафи, пені, неустойки та інше</t>
  </si>
  <si>
    <t>Фінансові витрати</t>
  </si>
  <si>
    <t xml:space="preserve">Інші витрати </t>
  </si>
  <si>
    <t>Фінансовий результат до оподаткування:</t>
  </si>
  <si>
    <t>ІІ. РОЗРАХУНКИ З БЮДЖЕТОМ</t>
  </si>
  <si>
    <t>І. ФІНАНСОВІ РЕЗУЛЬТАТИ</t>
  </si>
  <si>
    <t>податок на прибуток підприємства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</si>
  <si>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</si>
  <si>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</si>
  <si>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</si>
  <si>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військовий збір</t>
  </si>
  <si>
    <t>Сплата податків та зборів до Державного та місцевих  бюджетів України (податкові платежі), усього, в тому числі:</t>
  </si>
  <si>
    <t>податок на доходи фізичних осіб</t>
  </si>
  <si>
    <t>екологічний податок</t>
  </si>
  <si>
    <t>плата за воду</t>
  </si>
  <si>
    <t>земельний податок</t>
  </si>
  <si>
    <t>податок на нерухомість житлову та нежитлову</t>
  </si>
  <si>
    <t>Погашення податкового боргу, усього, у тому числі:</t>
  </si>
  <si>
    <t>Інші податки, збори та платежі на користь держави, усього, у тому числі:</t>
  </si>
  <si>
    <t>єдиний внесок на загальнообов'язкове державне соціальне страхування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</si>
  <si>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</si>
  <si>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</si>
  <si>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Усього виплат на користь держави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</si>
  <si>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</si>
  <si>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</si>
  <si>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</si>
  <si>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</si>
  <si>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</si>
  <si>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</si>
  <si>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усього</t>
  </si>
  <si>
    <t>Додаткова інформація</t>
  </si>
  <si>
    <t>Середня кількість працівників</t>
  </si>
  <si>
    <t>Фонд оплати праці, тис. грн..</t>
  </si>
  <si>
    <t>Середньомісячні витрати на оплату праці одного працівника, грн..</t>
  </si>
  <si>
    <t>Податкова заборгованість</t>
  </si>
  <si>
    <t>Заборгованість перед працівниками за заробітною платою</t>
  </si>
  <si>
    <t>х</t>
  </si>
  <si>
    <t>1037/4</t>
  </si>
  <si>
    <t>1073/4</t>
  </si>
  <si>
    <t>інші</t>
  </si>
  <si>
    <t>інші адміністративні витрати (бланки,канцтовари,послуги банка, сплата податків, придбання матеріалів для госпотреб)</t>
  </si>
  <si>
    <t xml:space="preserve">витрати на діяльність лікарських закладів </t>
  </si>
  <si>
    <t xml:space="preserve">Залишок коштів на рахунках, тис. грн.. </t>
  </si>
  <si>
    <t>Первісна вартість основних засобів, тис. грн..</t>
  </si>
  <si>
    <t>ЗВІТ</t>
  </si>
  <si>
    <t>про виконання фінансового плану підприємства</t>
  </si>
  <si>
    <t>пояснення та обгрунтування відхилення від запланованого рівня доходів/витрат</t>
  </si>
  <si>
    <t>Організаційно-правова форма</t>
  </si>
  <si>
    <t>КОПФГ</t>
  </si>
  <si>
    <t>ЄДРПОУ</t>
  </si>
  <si>
    <t>Територія</t>
  </si>
  <si>
    <t>КОАТУУ</t>
  </si>
  <si>
    <t>Суб'єкт управління</t>
  </si>
  <si>
    <t>ЗКГНГ</t>
  </si>
  <si>
    <t>Вид економічної діяльності</t>
  </si>
  <si>
    <t>Форма власноті</t>
  </si>
  <si>
    <t>Стандарти звітності</t>
  </si>
  <si>
    <t>Телефони</t>
  </si>
  <si>
    <t>Прізвище та ініціали керівника</t>
  </si>
  <si>
    <t>відхилення, +/-(факт звітного періоду/план звітного періоду)</t>
  </si>
  <si>
    <t>виконання, % (факт звітного періоду/план звітного періоду)</t>
  </si>
  <si>
    <t>* 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обгрунтування</t>
  </si>
  <si>
    <t>Чистий дохід  (виручка) від реалізації продукції (товарів, робіт, послуг)</t>
  </si>
  <si>
    <t>1125/1</t>
  </si>
  <si>
    <t>1125/2</t>
  </si>
  <si>
    <t>1125/3</t>
  </si>
  <si>
    <t>ІІІ. КАПІТАЛЬНІ ІНВЕСТИЦІЇ</t>
  </si>
  <si>
    <t>ІV.  ДОДАТКОВА ІНФОРМАЦІЯ*</t>
  </si>
  <si>
    <t>КНП "Біловодський ЦПМСД"</t>
  </si>
  <si>
    <t>Комунальне підприємство</t>
  </si>
  <si>
    <t>Біловодськ</t>
  </si>
  <si>
    <t>Охорона здоров'я</t>
  </si>
  <si>
    <t>Загальна медична практика</t>
  </si>
  <si>
    <t>Комунальна</t>
  </si>
  <si>
    <t>(06466) 2-01-41, 9-17-94</t>
  </si>
  <si>
    <t>Малищенко Зоя Дмитрівна</t>
  </si>
  <si>
    <t>86.21</t>
  </si>
  <si>
    <t>Витрати на інші енергоносії</t>
  </si>
  <si>
    <t>Інші (реєстрація рентгенустановки, збір на право власності авто)</t>
  </si>
  <si>
    <t>Отримано від громадської організації</t>
  </si>
  <si>
    <t>Дохід від реалізації металобрухту</t>
  </si>
  <si>
    <t>Головний бухгалтер</t>
  </si>
  <si>
    <t>З.Д. Малищенко</t>
  </si>
  <si>
    <t>послуги за публікацію матеріалів</t>
  </si>
  <si>
    <t>від ліквідації ОЗ металобрухт</t>
  </si>
  <si>
    <t>страхове відшкодування</t>
  </si>
  <si>
    <t>дохід від депозиту</t>
  </si>
  <si>
    <t>Безоплатно отримані оборотні активи</t>
  </si>
  <si>
    <t>Дохід від суми нарахованої амортизації</t>
  </si>
  <si>
    <t>безкоштовні рецепти</t>
  </si>
  <si>
    <t>Головний лікар</t>
  </si>
  <si>
    <t>1071/1</t>
  </si>
  <si>
    <t>1071/2</t>
  </si>
  <si>
    <t>предмети, матеріали, обладнання та інвентар</t>
  </si>
  <si>
    <t>1071/3</t>
  </si>
  <si>
    <t>медикаменти та перевязувальні матеріали</t>
  </si>
  <si>
    <t>1071/4</t>
  </si>
  <si>
    <t>продукти харчування</t>
  </si>
  <si>
    <t>1071/5</t>
  </si>
  <si>
    <t>оплата послуг крім комунальних</t>
  </si>
  <si>
    <t>1071/6</t>
  </si>
  <si>
    <t>видатки на відрядження</t>
  </si>
  <si>
    <t>1071/7</t>
  </si>
  <si>
    <t>оплата комунальних послуг та енергоносіїв, у тому числі:</t>
  </si>
  <si>
    <t>1071/8</t>
  </si>
  <si>
    <t>теплопостачання</t>
  </si>
  <si>
    <t>1071/81</t>
  </si>
  <si>
    <t>водопостачання та водовідведення</t>
  </si>
  <si>
    <t>1071/82</t>
  </si>
  <si>
    <t>електропостачання</t>
  </si>
  <si>
    <t>1071/83</t>
  </si>
  <si>
    <t>спожитий природний газ</t>
  </si>
  <si>
    <t>1071/84</t>
  </si>
  <si>
    <t>інші енергоносії та комунальні послуги</t>
  </si>
  <si>
    <t>1071/85</t>
  </si>
  <si>
    <t>енергосервіс</t>
  </si>
  <si>
    <t>1071/86</t>
  </si>
  <si>
    <t>Окремі заходи щодо реалізації державних (регіональних, місцевих) програм, не віднесені до заходів розвитку</t>
  </si>
  <si>
    <t>1071/9</t>
  </si>
  <si>
    <t>Соціальне забезпечення</t>
  </si>
  <si>
    <t>1071/10</t>
  </si>
  <si>
    <t>Т.В. Кушнірук</t>
  </si>
  <si>
    <t>Програма розвитку та підтримки КНП "Центр первинної медико-санітарної допомоги"</t>
  </si>
  <si>
    <t>Біловодська селищна військова адміністрація</t>
  </si>
  <si>
    <t>Виконавець</t>
  </si>
  <si>
    <t>___________________</t>
  </si>
  <si>
    <t>О.В.Мальцева</t>
  </si>
  <si>
    <t>ЗАТВЕРДЖЕНО</t>
  </si>
  <si>
    <t>одиниця виміру: тис. гривень з одним десятковим знаком</t>
  </si>
  <si>
    <t>поточний рік 2025</t>
  </si>
  <si>
    <t>минулий        рік 2024</t>
  </si>
  <si>
    <t>лабораторні дослідження</t>
  </si>
  <si>
    <t>медикаменти</t>
  </si>
  <si>
    <t>Біловодськ, вул. Петровського, 34</t>
  </si>
  <si>
    <t>за  12 місяців 2025 р.</t>
  </si>
  <si>
    <t>план                                     12 місяців</t>
  </si>
  <si>
    <t>факт                            12 місяців</t>
  </si>
  <si>
    <t>Звітний період (за 12 місяців 2025 року)</t>
  </si>
  <si>
    <t>Факт наростаючим підсумком з початку року  за 12 місяців</t>
  </si>
  <si>
    <t>на 01.01.26</t>
  </si>
  <si>
    <t>на 01.01.27</t>
  </si>
  <si>
    <t>Розпорядження начальника                                                                                             Біловодської селищної військової                                                                                      адміністрації Старобільського району Луганської області                                                                                                                              від 27 січня 2026 року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</si>
</sst>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16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 indent="5"/>
    </xf>
    <xf numFmtId="0" fontId="7" fillId="0" borderId="0" xfId="0" applyFont="1" applyAlignment="1">
      <alignment horizontal="left" indent="5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5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4">
    <cellStyle name="Звичайний" xfId="0" builtinId="0"/>
    <cellStyle name="Обычный 10" xfId="1" xr:uid="{00000000-0005-0000-0000-000001000000}"/>
    <cellStyle name="Обычный 11" xfId="2" xr:uid="{00000000-0005-0000-0000-000002000000}"/>
    <cellStyle name="Обычный 14" xfId="3" xr:uid="{00000000-0005-0000-0000-000003000000}"/>
    <cellStyle name="Обычный 15" xfId="4" xr:uid="{00000000-0005-0000-0000-000004000000}"/>
    <cellStyle name="Обычный 2" xfId="5" xr:uid="{00000000-0005-0000-0000-000005000000}"/>
    <cellStyle name="Обычный 2 2" xfId="6" xr:uid="{00000000-0005-0000-0000-000006000000}"/>
    <cellStyle name="Обычный 3" xfId="7" xr:uid="{00000000-0005-0000-0000-000007000000}"/>
    <cellStyle name="Обычный 4" xfId="8" xr:uid="{00000000-0005-0000-0000-000008000000}"/>
    <cellStyle name="Обычный 6" xfId="9" xr:uid="{00000000-0005-0000-0000-000009000000}"/>
    <cellStyle name="Обычный 7" xfId="10" xr:uid="{00000000-0005-0000-0000-00000A000000}"/>
    <cellStyle name="Обычный 8" xfId="11" xr:uid="{00000000-0005-0000-0000-00000B000000}"/>
    <cellStyle name="Обычный 9" xfId="12" xr:uid="{00000000-0005-0000-0000-00000C000000}"/>
    <cellStyle name="Процентный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R180"/>
  <sheetViews>
    <sheetView tabSelected="1" view="pageBreakPreview" zoomScaleNormal="100" zoomScaleSheetLayoutView="100" zoomScalePageLayoutView="80" workbookViewId="0">
      <selection activeCell="I1" sqref="I1:J4"/>
    </sheetView>
  </sheetViews>
  <sheetFormatPr defaultRowHeight="13.2" x14ac:dyDescent="0.25"/>
  <cols>
    <col min="1" max="1" width="28" customWidth="1"/>
    <col min="2" max="2" width="34.44140625" style="3" customWidth="1"/>
    <col min="3" max="3" width="6" style="30" customWidth="1"/>
    <col min="4" max="4" width="10.6640625" style="30" customWidth="1"/>
    <col min="5" max="5" width="8.6640625" style="30" customWidth="1"/>
    <col min="6" max="6" width="10" style="7" customWidth="1"/>
    <col min="7" max="8" width="9.6640625" style="7" customWidth="1"/>
    <col min="9" max="9" width="18.44140625" style="7" customWidth="1"/>
    <col min="10" max="10" width="30" style="7" customWidth="1"/>
    <col min="11" max="11" width="9.109375" customWidth="1"/>
  </cols>
  <sheetData>
    <row r="1" spans="2:10" ht="12.75" customHeight="1" x14ac:dyDescent="0.25">
      <c r="B1" s="28"/>
      <c r="C1" s="28"/>
      <c r="D1" s="28"/>
      <c r="E1" s="28"/>
      <c r="F1" s="28"/>
      <c r="G1" s="28"/>
      <c r="H1" s="28"/>
      <c r="I1" s="28"/>
      <c r="J1" s="41"/>
    </row>
    <row r="2" spans="2:10" ht="12.75" customHeight="1" x14ac:dyDescent="0.25">
      <c r="B2" s="28"/>
      <c r="C2" s="28"/>
      <c r="D2" s="28"/>
      <c r="E2" s="28"/>
      <c r="F2" s="28"/>
      <c r="G2" s="28"/>
      <c r="H2" s="28"/>
      <c r="I2" s="28"/>
      <c r="J2" s="41"/>
    </row>
    <row r="3" spans="2:10" ht="12.75" customHeight="1" x14ac:dyDescent="0.3">
      <c r="B3" s="28"/>
      <c r="C3" s="28"/>
      <c r="D3" s="28"/>
      <c r="E3" s="60"/>
      <c r="F3" s="60"/>
      <c r="G3" s="60"/>
      <c r="H3" s="60"/>
      <c r="I3" s="60" t="s">
        <v>199</v>
      </c>
      <c r="J3" s="60"/>
    </row>
    <row r="4" spans="2:10" ht="91.2" customHeight="1" x14ac:dyDescent="0.3">
      <c r="B4" s="28"/>
      <c r="C4" s="28"/>
      <c r="D4" s="28"/>
      <c r="E4" s="59"/>
      <c r="F4" s="59"/>
      <c r="G4" s="59"/>
      <c r="H4" s="59"/>
      <c r="I4" s="59" t="s">
        <v>213</v>
      </c>
      <c r="J4" s="59"/>
    </row>
    <row r="5" spans="2:10" ht="12.6" hidden="1" customHeight="1" x14ac:dyDescent="0.3">
      <c r="B5" s="28"/>
      <c r="C5" s="28"/>
      <c r="D5" s="28"/>
      <c r="E5" s="59"/>
      <c r="F5" s="59"/>
      <c r="G5" s="59"/>
      <c r="H5" s="59"/>
      <c r="I5" s="59"/>
      <c r="J5" s="59"/>
    </row>
    <row r="6" spans="2:10" ht="12.75" customHeight="1" x14ac:dyDescent="0.3">
      <c r="B6" s="28"/>
      <c r="C6" s="28"/>
      <c r="D6" s="28"/>
      <c r="E6" s="59"/>
      <c r="F6" s="59"/>
      <c r="G6" s="59"/>
      <c r="H6" s="59"/>
      <c r="I6" s="59"/>
      <c r="J6" s="59"/>
    </row>
    <row r="7" spans="2:10" ht="15.6" x14ac:dyDescent="0.3">
      <c r="B7" s="28"/>
      <c r="C7" s="28"/>
      <c r="D7" s="28"/>
      <c r="E7" s="59"/>
      <c r="F7" s="59"/>
      <c r="G7" s="59"/>
      <c r="H7" s="59"/>
      <c r="I7" s="59"/>
      <c r="J7" s="59"/>
    </row>
    <row r="8" spans="2:10" ht="21" customHeight="1" x14ac:dyDescent="0.3">
      <c r="B8" s="88" t="s">
        <v>116</v>
      </c>
      <c r="C8" s="88"/>
      <c r="D8" s="88"/>
      <c r="E8" s="88"/>
      <c r="F8" s="88"/>
      <c r="G8" s="88"/>
      <c r="H8" s="88"/>
      <c r="I8" s="88"/>
      <c r="J8" s="88"/>
    </row>
    <row r="9" spans="2:10" ht="20.25" customHeight="1" x14ac:dyDescent="0.3">
      <c r="B9" s="88" t="s">
        <v>117</v>
      </c>
      <c r="C9" s="88"/>
      <c r="D9" s="88"/>
      <c r="E9" s="88"/>
      <c r="F9" s="88"/>
      <c r="G9" s="88"/>
      <c r="H9" s="88"/>
      <c r="I9" s="88"/>
      <c r="J9" s="88"/>
    </row>
    <row r="10" spans="2:10" ht="18" customHeight="1" x14ac:dyDescent="0.3">
      <c r="B10" s="89" t="s">
        <v>206</v>
      </c>
      <c r="C10" s="89"/>
      <c r="D10" s="89"/>
      <c r="E10" s="89"/>
      <c r="F10" s="89"/>
      <c r="G10" s="89"/>
      <c r="H10" s="89"/>
      <c r="I10" s="89"/>
      <c r="J10" s="89"/>
    </row>
    <row r="11" spans="2:10" ht="12.75" customHeight="1" x14ac:dyDescent="0.25">
      <c r="B11" s="90"/>
      <c r="C11" s="90"/>
      <c r="D11" s="90"/>
      <c r="E11" s="90"/>
      <c r="F11" s="90"/>
      <c r="G11" s="90"/>
      <c r="H11" s="90"/>
      <c r="I11" s="90"/>
      <c r="J11" s="90"/>
    </row>
    <row r="12" spans="2:10" ht="12.75" customHeight="1" x14ac:dyDescent="0.25">
      <c r="B12" s="91"/>
      <c r="C12" s="91"/>
      <c r="D12" s="91"/>
      <c r="E12" s="91"/>
      <c r="F12" s="91"/>
      <c r="G12" s="91"/>
      <c r="H12" s="92"/>
      <c r="I12" s="93" t="s">
        <v>3</v>
      </c>
      <c r="J12" s="93"/>
    </row>
    <row r="13" spans="2:10" ht="14.25" customHeight="1" x14ac:dyDescent="0.25">
      <c r="B13" s="43" t="s">
        <v>1</v>
      </c>
      <c r="C13" s="94" t="s">
        <v>140</v>
      </c>
      <c r="D13" s="95"/>
      <c r="E13" s="95"/>
      <c r="F13" s="95"/>
      <c r="G13" s="95"/>
      <c r="H13" s="96"/>
      <c r="I13" s="44" t="s">
        <v>121</v>
      </c>
      <c r="J13" s="45">
        <v>37336085</v>
      </c>
    </row>
    <row r="14" spans="2:10" x14ac:dyDescent="0.25">
      <c r="B14" s="43" t="s">
        <v>119</v>
      </c>
      <c r="C14" s="68" t="s">
        <v>141</v>
      </c>
      <c r="D14" s="97"/>
      <c r="E14" s="97"/>
      <c r="F14" s="97"/>
      <c r="G14" s="97"/>
      <c r="H14" s="98"/>
      <c r="I14" s="44" t="s">
        <v>120</v>
      </c>
      <c r="J14" s="46">
        <v>150</v>
      </c>
    </row>
    <row r="15" spans="2:10" ht="12.75" customHeight="1" x14ac:dyDescent="0.25">
      <c r="B15" s="43" t="s">
        <v>122</v>
      </c>
      <c r="C15" s="99" t="s">
        <v>142</v>
      </c>
      <c r="D15" s="99"/>
      <c r="E15" s="99"/>
      <c r="F15" s="99"/>
      <c r="G15" s="99"/>
      <c r="H15" s="99"/>
      <c r="I15" s="44" t="s">
        <v>123</v>
      </c>
      <c r="J15" s="29">
        <v>4420655100</v>
      </c>
    </row>
    <row r="16" spans="2:10" ht="12.75" customHeight="1" x14ac:dyDescent="0.25">
      <c r="B16" s="43" t="s">
        <v>124</v>
      </c>
      <c r="C16" s="99" t="s">
        <v>195</v>
      </c>
      <c r="D16" s="99"/>
      <c r="E16" s="99"/>
      <c r="F16" s="99"/>
      <c r="G16" s="99"/>
      <c r="H16" s="99"/>
      <c r="I16" s="4" t="s">
        <v>8</v>
      </c>
      <c r="J16" s="29"/>
    </row>
    <row r="17" spans="2:10" x14ac:dyDescent="0.25">
      <c r="B17" s="47" t="s">
        <v>6</v>
      </c>
      <c r="C17" s="67" t="s">
        <v>143</v>
      </c>
      <c r="D17" s="67"/>
      <c r="E17" s="67"/>
      <c r="F17" s="67"/>
      <c r="G17" s="67"/>
      <c r="H17" s="67"/>
      <c r="I17" s="4" t="s">
        <v>125</v>
      </c>
      <c r="J17" s="23"/>
    </row>
    <row r="18" spans="2:10" x14ac:dyDescent="0.25">
      <c r="B18" s="47" t="s">
        <v>126</v>
      </c>
      <c r="C18" s="87" t="s">
        <v>144</v>
      </c>
      <c r="D18" s="87"/>
      <c r="E18" s="87"/>
      <c r="F18" s="87"/>
      <c r="G18" s="87"/>
      <c r="H18" s="87"/>
      <c r="I18" s="4" t="s">
        <v>9</v>
      </c>
      <c r="J18" s="4" t="s">
        <v>148</v>
      </c>
    </row>
    <row r="19" spans="2:10" ht="20.25" customHeight="1" x14ac:dyDescent="0.25">
      <c r="B19" s="47" t="s">
        <v>127</v>
      </c>
      <c r="C19" s="67" t="s">
        <v>145</v>
      </c>
      <c r="D19" s="67"/>
      <c r="E19" s="67"/>
      <c r="F19" s="67"/>
      <c r="G19" s="67"/>
      <c r="H19" s="67"/>
      <c r="I19" s="17" t="s">
        <v>128</v>
      </c>
      <c r="J19" s="4"/>
    </row>
    <row r="20" spans="2:10" ht="14.25" customHeight="1" x14ac:dyDescent="0.25">
      <c r="B20" s="47" t="s">
        <v>7</v>
      </c>
      <c r="C20" s="68" t="s">
        <v>205</v>
      </c>
      <c r="D20" s="69"/>
      <c r="E20" s="69"/>
      <c r="F20" s="69"/>
      <c r="G20" s="69"/>
      <c r="H20" s="69"/>
      <c r="I20" s="69"/>
      <c r="J20" s="70"/>
    </row>
    <row r="21" spans="2:10" ht="14.25" customHeight="1" x14ac:dyDescent="0.25">
      <c r="B21" s="47" t="s">
        <v>129</v>
      </c>
      <c r="C21" s="67" t="s">
        <v>146</v>
      </c>
      <c r="D21" s="67"/>
      <c r="E21" s="67"/>
      <c r="F21" s="67"/>
      <c r="G21" s="67"/>
      <c r="H21" s="67"/>
      <c r="I21" s="67"/>
      <c r="J21" s="67"/>
    </row>
    <row r="22" spans="2:10" ht="21.75" customHeight="1" x14ac:dyDescent="0.25">
      <c r="B22" s="47" t="s">
        <v>130</v>
      </c>
      <c r="C22" s="67" t="s">
        <v>147</v>
      </c>
      <c r="D22" s="67"/>
      <c r="E22" s="67"/>
      <c r="F22" s="67"/>
      <c r="G22" s="67"/>
      <c r="H22" s="67"/>
      <c r="I22" s="67"/>
      <c r="J22" s="67"/>
    </row>
    <row r="23" spans="2:10" ht="15.75" customHeight="1" x14ac:dyDescent="0.25">
      <c r="B23" s="71" t="s">
        <v>200</v>
      </c>
      <c r="C23" s="71"/>
      <c r="D23" s="71"/>
      <c r="E23" s="71"/>
      <c r="F23" s="71"/>
      <c r="G23" s="71"/>
      <c r="H23" s="71"/>
      <c r="I23" s="71"/>
      <c r="J23" s="71"/>
    </row>
    <row r="24" spans="2:10" ht="33.75" customHeight="1" x14ac:dyDescent="0.25">
      <c r="B24" s="72" t="s">
        <v>4</v>
      </c>
      <c r="C24" s="73" t="s">
        <v>0</v>
      </c>
      <c r="D24" s="75" t="s">
        <v>210</v>
      </c>
      <c r="E24" s="76"/>
      <c r="F24" s="77" t="s">
        <v>209</v>
      </c>
      <c r="G24" s="78"/>
      <c r="H24" s="78"/>
      <c r="I24" s="78"/>
      <c r="J24" s="79"/>
    </row>
    <row r="25" spans="2:10" ht="46.5" customHeight="1" x14ac:dyDescent="0.25">
      <c r="B25" s="72"/>
      <c r="C25" s="74"/>
      <c r="D25" s="57" t="s">
        <v>202</v>
      </c>
      <c r="E25" s="57" t="s">
        <v>201</v>
      </c>
      <c r="F25" s="18" t="s">
        <v>207</v>
      </c>
      <c r="G25" s="18" t="s">
        <v>208</v>
      </c>
      <c r="H25" s="19" t="s">
        <v>131</v>
      </c>
      <c r="I25" s="19" t="s">
        <v>132</v>
      </c>
      <c r="J25" s="19" t="s">
        <v>118</v>
      </c>
    </row>
    <row r="26" spans="2:10" ht="9" customHeight="1" x14ac:dyDescent="0.25">
      <c r="B26" s="48">
        <v>1</v>
      </c>
      <c r="C26" s="49">
        <v>2</v>
      </c>
      <c r="D26" s="48">
        <v>3</v>
      </c>
      <c r="E26" s="49">
        <v>4</v>
      </c>
      <c r="F26" s="48">
        <v>5</v>
      </c>
      <c r="G26" s="49">
        <v>6</v>
      </c>
      <c r="H26" s="48">
        <v>7</v>
      </c>
      <c r="I26" s="49">
        <v>8</v>
      </c>
      <c r="J26" s="48">
        <v>9</v>
      </c>
    </row>
    <row r="27" spans="2:10" ht="18.899999999999999" customHeight="1" x14ac:dyDescent="0.25">
      <c r="B27" s="80" t="s">
        <v>77</v>
      </c>
      <c r="C27" s="81"/>
      <c r="D27" s="81"/>
      <c r="E27" s="81"/>
      <c r="F27" s="81"/>
      <c r="G27" s="81"/>
      <c r="H27" s="81"/>
      <c r="I27" s="81"/>
      <c r="J27" s="82"/>
    </row>
    <row r="28" spans="2:10" s="5" customFormat="1" ht="20.399999999999999" x14ac:dyDescent="0.25">
      <c r="B28" s="8" t="s">
        <v>134</v>
      </c>
      <c r="C28" s="20">
        <v>1000</v>
      </c>
      <c r="D28" s="37">
        <v>401.7</v>
      </c>
      <c r="E28" s="37">
        <f>G28</f>
        <v>914.1</v>
      </c>
      <c r="F28" s="37">
        <v>962.1</v>
      </c>
      <c r="G28" s="33">
        <v>914.1</v>
      </c>
      <c r="H28" s="33">
        <f>G28-F28</f>
        <v>-48</v>
      </c>
      <c r="I28" s="39">
        <f>G28/F28*100</f>
        <v>95.010913626442161</v>
      </c>
      <c r="J28" s="43"/>
    </row>
    <row r="29" spans="2:10" s="5" customFormat="1" ht="22.8" x14ac:dyDescent="0.25">
      <c r="B29" s="10" t="s">
        <v>5</v>
      </c>
      <c r="C29" s="20">
        <v>1010</v>
      </c>
      <c r="D29" s="33">
        <f>D30+D31+D32+D33+D34+D35+D36+D37</f>
        <v>156.19999999999999</v>
      </c>
      <c r="E29" s="37">
        <f t="shared" ref="E29:E92" si="0">G29</f>
        <v>551.09999999999991</v>
      </c>
      <c r="F29" s="33">
        <f>F30+F31+F32+F33+F34+F35+F36+F37</f>
        <v>616</v>
      </c>
      <c r="G29" s="33">
        <f>G30+G31+G32+G33+G34+G35+G36+G37</f>
        <v>551.09999999999991</v>
      </c>
      <c r="H29" s="33">
        <f t="shared" ref="H29:H106" si="1">G29-F29</f>
        <v>-64.900000000000091</v>
      </c>
      <c r="I29" s="39">
        <f>G29/F29*100</f>
        <v>89.464285714285694</v>
      </c>
      <c r="J29" s="21"/>
    </row>
    <row r="30" spans="2:10" x14ac:dyDescent="0.25">
      <c r="B30" s="9" t="s">
        <v>10</v>
      </c>
      <c r="C30" s="23">
        <v>1011</v>
      </c>
      <c r="D30" s="31">
        <v>0</v>
      </c>
      <c r="E30" s="35">
        <f t="shared" si="0"/>
        <v>0</v>
      </c>
      <c r="F30" s="35">
        <v>0</v>
      </c>
      <c r="G30" s="31">
        <v>0</v>
      </c>
      <c r="H30" s="31">
        <f t="shared" si="1"/>
        <v>0</v>
      </c>
      <c r="I30" s="38">
        <v>0</v>
      </c>
      <c r="J30" s="21"/>
    </row>
    <row r="31" spans="2:10" x14ac:dyDescent="0.25">
      <c r="B31" s="9" t="s">
        <v>11</v>
      </c>
      <c r="C31" s="23">
        <v>1012</v>
      </c>
      <c r="D31" s="31">
        <v>0</v>
      </c>
      <c r="E31" s="35">
        <f t="shared" si="0"/>
        <v>0</v>
      </c>
      <c r="F31" s="31">
        <v>0</v>
      </c>
      <c r="G31" s="31">
        <v>0</v>
      </c>
      <c r="H31" s="31">
        <f t="shared" si="1"/>
        <v>0</v>
      </c>
      <c r="I31" s="38">
        <v>0</v>
      </c>
      <c r="J31" s="29"/>
    </row>
    <row r="32" spans="2:10" x14ac:dyDescent="0.25">
      <c r="B32" s="9" t="s">
        <v>12</v>
      </c>
      <c r="C32" s="23">
        <v>1013</v>
      </c>
      <c r="D32" s="31">
        <v>0</v>
      </c>
      <c r="E32" s="35">
        <f t="shared" si="0"/>
        <v>0</v>
      </c>
      <c r="F32" s="31">
        <v>0</v>
      </c>
      <c r="G32" s="31">
        <v>0</v>
      </c>
      <c r="H32" s="31">
        <f t="shared" si="1"/>
        <v>0</v>
      </c>
      <c r="I32" s="38">
        <v>0</v>
      </c>
      <c r="J32" s="58"/>
    </row>
    <row r="33" spans="2:13" x14ac:dyDescent="0.25">
      <c r="B33" s="9" t="s">
        <v>13</v>
      </c>
      <c r="C33" s="23">
        <v>1014</v>
      </c>
      <c r="D33" s="31">
        <v>128</v>
      </c>
      <c r="E33" s="35">
        <f t="shared" si="0"/>
        <v>436.3</v>
      </c>
      <c r="F33" s="35">
        <v>460.3</v>
      </c>
      <c r="G33" s="31">
        <v>436.3</v>
      </c>
      <c r="H33" s="31">
        <f t="shared" si="1"/>
        <v>-24</v>
      </c>
      <c r="I33" s="38">
        <f>G33/F33*100</f>
        <v>94.786009124484025</v>
      </c>
      <c r="J33" s="58"/>
      <c r="L33" s="7"/>
      <c r="M33" s="7"/>
    </row>
    <row r="34" spans="2:13" x14ac:dyDescent="0.25">
      <c r="B34" s="9" t="s">
        <v>14</v>
      </c>
      <c r="C34" s="23">
        <v>1015</v>
      </c>
      <c r="D34" s="31">
        <v>28.2</v>
      </c>
      <c r="E34" s="35">
        <f t="shared" si="0"/>
        <v>96</v>
      </c>
      <c r="F34" s="35">
        <v>117.2</v>
      </c>
      <c r="G34" s="31">
        <v>96</v>
      </c>
      <c r="H34" s="31">
        <f t="shared" si="1"/>
        <v>-21.200000000000003</v>
      </c>
      <c r="I34" s="38">
        <f>G34/F34*100</f>
        <v>81.911262798634809</v>
      </c>
      <c r="J34" s="58"/>
      <c r="L34" s="7"/>
      <c r="M34" s="7"/>
    </row>
    <row r="35" spans="2:13" x14ac:dyDescent="0.25">
      <c r="B35" s="9" t="s">
        <v>149</v>
      </c>
      <c r="C35" s="23">
        <v>1016</v>
      </c>
      <c r="D35" s="31">
        <v>0</v>
      </c>
      <c r="E35" s="35">
        <f t="shared" si="0"/>
        <v>0</v>
      </c>
      <c r="F35" s="31">
        <v>0</v>
      </c>
      <c r="G35" s="31">
        <v>0</v>
      </c>
      <c r="H35" s="31">
        <f t="shared" si="1"/>
        <v>0</v>
      </c>
      <c r="I35" s="38">
        <v>0</v>
      </c>
      <c r="J35" s="21"/>
      <c r="L35" s="7"/>
      <c r="M35" s="7"/>
    </row>
    <row r="36" spans="2:13" ht="24" x14ac:dyDescent="0.25">
      <c r="B36" s="9" t="s">
        <v>15</v>
      </c>
      <c r="C36" s="23">
        <v>1017</v>
      </c>
      <c r="D36" s="31">
        <v>0</v>
      </c>
      <c r="E36" s="35">
        <f t="shared" si="0"/>
        <v>0</v>
      </c>
      <c r="F36" s="31">
        <v>0</v>
      </c>
      <c r="G36" s="31">
        <v>0</v>
      </c>
      <c r="H36" s="31">
        <f t="shared" si="1"/>
        <v>0</v>
      </c>
      <c r="I36" s="38">
        <v>0</v>
      </c>
      <c r="J36" s="21"/>
      <c r="L36" s="7"/>
      <c r="M36" s="7"/>
    </row>
    <row r="37" spans="2:13" x14ac:dyDescent="0.25">
      <c r="B37" s="9" t="s">
        <v>16</v>
      </c>
      <c r="C37" s="23">
        <v>1018</v>
      </c>
      <c r="D37" s="33">
        <f>D38+D39+D40</f>
        <v>0</v>
      </c>
      <c r="E37" s="37">
        <f t="shared" si="0"/>
        <v>18.8</v>
      </c>
      <c r="F37" s="33">
        <f>F38+F39+F40</f>
        <v>38.5</v>
      </c>
      <c r="G37" s="33">
        <f>G38+G39+G40</f>
        <v>18.8</v>
      </c>
      <c r="H37" s="33">
        <f t="shared" si="1"/>
        <v>-19.7</v>
      </c>
      <c r="I37" s="38">
        <f>G37/F37*100</f>
        <v>48.831168831168831</v>
      </c>
      <c r="J37" s="21"/>
    </row>
    <row r="38" spans="2:13" x14ac:dyDescent="0.25">
      <c r="B38" s="32" t="s">
        <v>203</v>
      </c>
      <c r="C38" s="24" t="s">
        <v>17</v>
      </c>
      <c r="D38" s="31">
        <v>0</v>
      </c>
      <c r="E38" s="35">
        <f t="shared" si="0"/>
        <v>11.3</v>
      </c>
      <c r="F38" s="31">
        <v>19.5</v>
      </c>
      <c r="G38" s="31">
        <v>11.3</v>
      </c>
      <c r="H38" s="31">
        <f t="shared" si="1"/>
        <v>-8.1999999999999993</v>
      </c>
      <c r="I38" s="38">
        <f>G38/F38*100</f>
        <v>57.948717948717956</v>
      </c>
      <c r="J38" s="21"/>
    </row>
    <row r="39" spans="2:13" x14ac:dyDescent="0.25">
      <c r="B39" s="32" t="s">
        <v>204</v>
      </c>
      <c r="C39" s="24" t="s">
        <v>18</v>
      </c>
      <c r="D39" s="31">
        <v>0</v>
      </c>
      <c r="E39" s="35">
        <f t="shared" si="0"/>
        <v>7.5</v>
      </c>
      <c r="F39" s="31">
        <v>19</v>
      </c>
      <c r="G39" s="31">
        <v>7.5</v>
      </c>
      <c r="H39" s="31">
        <f t="shared" si="1"/>
        <v>-11.5</v>
      </c>
      <c r="I39" s="38">
        <f>G39/F39*100</f>
        <v>39.473684210526315</v>
      </c>
      <c r="J39" s="21"/>
    </row>
    <row r="40" spans="2:13" x14ac:dyDescent="0.25">
      <c r="B40" s="11" t="s">
        <v>111</v>
      </c>
      <c r="C40" s="24" t="s">
        <v>19</v>
      </c>
      <c r="D40" s="31">
        <v>0</v>
      </c>
      <c r="E40" s="35">
        <f t="shared" si="0"/>
        <v>0</v>
      </c>
      <c r="F40" s="31">
        <v>0</v>
      </c>
      <c r="G40" s="31">
        <v>0</v>
      </c>
      <c r="H40" s="31">
        <f t="shared" si="1"/>
        <v>0</v>
      </c>
      <c r="I40" s="38">
        <v>0</v>
      </c>
      <c r="J40" s="21"/>
    </row>
    <row r="41" spans="2:13" x14ac:dyDescent="0.25">
      <c r="B41" s="14" t="s">
        <v>43</v>
      </c>
      <c r="C41" s="25">
        <v>1020</v>
      </c>
      <c r="D41" s="34">
        <f>D28-D29</f>
        <v>245.5</v>
      </c>
      <c r="E41" s="34">
        <f>E28-E29</f>
        <v>363.00000000000011</v>
      </c>
      <c r="F41" s="36">
        <f>F28-F29</f>
        <v>346.1</v>
      </c>
      <c r="G41" s="34">
        <f>G28-G29</f>
        <v>363.00000000000011</v>
      </c>
      <c r="H41" s="34">
        <f t="shared" si="1"/>
        <v>16.900000000000091</v>
      </c>
      <c r="I41" s="40">
        <f>G41/F41*100</f>
        <v>104.88298179716848</v>
      </c>
      <c r="J41" s="26"/>
    </row>
    <row r="42" spans="2:13" x14ac:dyDescent="0.25">
      <c r="B42" s="9" t="s">
        <v>44</v>
      </c>
      <c r="C42" s="23">
        <v>1021</v>
      </c>
      <c r="D42" s="31">
        <f>D41</f>
        <v>245.5</v>
      </c>
      <c r="E42" s="35">
        <f t="shared" si="0"/>
        <v>363.00000000000011</v>
      </c>
      <c r="F42" s="31">
        <f>F41</f>
        <v>346.1</v>
      </c>
      <c r="G42" s="31">
        <f>G41</f>
        <v>363.00000000000011</v>
      </c>
      <c r="H42" s="31">
        <f>H41</f>
        <v>16.900000000000091</v>
      </c>
      <c r="I42" s="38">
        <f>G42/F42*100</f>
        <v>104.88298179716848</v>
      </c>
      <c r="J42" s="21"/>
    </row>
    <row r="43" spans="2:13" x14ac:dyDescent="0.25">
      <c r="B43" s="9" t="s">
        <v>45</v>
      </c>
      <c r="C43" s="23">
        <v>1022</v>
      </c>
      <c r="D43" s="31">
        <v>0</v>
      </c>
      <c r="E43" s="35">
        <f t="shared" si="0"/>
        <v>0</v>
      </c>
      <c r="F43" s="31">
        <v>0</v>
      </c>
      <c r="G43" s="31">
        <v>0</v>
      </c>
      <c r="H43" s="31">
        <v>0</v>
      </c>
      <c r="I43" s="38">
        <v>0</v>
      </c>
      <c r="J43" s="21"/>
    </row>
    <row r="44" spans="2:13" ht="22.8" x14ac:dyDescent="0.25">
      <c r="B44" s="50" t="s">
        <v>41</v>
      </c>
      <c r="C44" s="20">
        <v>1030</v>
      </c>
      <c r="D44" s="33">
        <f>D45+D46+D47+D48+D49+D50+D51+D56+D57</f>
        <v>4726.8999999999996</v>
      </c>
      <c r="E44" s="37">
        <f t="shared" si="0"/>
        <v>5750.0999999999995</v>
      </c>
      <c r="F44" s="37">
        <f>F45+F46+F47+F48+F49+F50+F51+F56+F57</f>
        <v>5816.3</v>
      </c>
      <c r="G44" s="33">
        <f>G45+G46+G47+G48+G49+G50+G51+G56+G57</f>
        <v>5750.0999999999995</v>
      </c>
      <c r="H44" s="33">
        <f t="shared" si="1"/>
        <v>-66.200000000000728</v>
      </c>
      <c r="I44" s="39">
        <f>G44/F44*100</f>
        <v>98.861819369702374</v>
      </c>
      <c r="J44" s="21"/>
      <c r="L44" s="5"/>
    </row>
    <row r="45" spans="2:13" x14ac:dyDescent="0.25">
      <c r="B45" s="9" t="s">
        <v>49</v>
      </c>
      <c r="C45" s="23">
        <v>1031</v>
      </c>
      <c r="D45" s="31">
        <v>0</v>
      </c>
      <c r="E45" s="35">
        <f t="shared" si="0"/>
        <v>0</v>
      </c>
      <c r="F45" s="31">
        <v>0</v>
      </c>
      <c r="G45" s="31">
        <v>0</v>
      </c>
      <c r="H45" s="31">
        <f t="shared" si="1"/>
        <v>0</v>
      </c>
      <c r="I45" s="38">
        <v>0</v>
      </c>
      <c r="J45" s="21"/>
    </row>
    <row r="46" spans="2:13" x14ac:dyDescent="0.25">
      <c r="B46" s="9" t="s">
        <v>50</v>
      </c>
      <c r="C46" s="23">
        <v>1032</v>
      </c>
      <c r="D46" s="31">
        <v>0</v>
      </c>
      <c r="E46" s="35">
        <f t="shared" si="0"/>
        <v>0</v>
      </c>
      <c r="F46" s="31">
        <v>0</v>
      </c>
      <c r="G46" s="31">
        <v>0</v>
      </c>
      <c r="H46" s="31">
        <f t="shared" si="1"/>
        <v>0</v>
      </c>
      <c r="I46" s="38">
        <v>0</v>
      </c>
      <c r="J46" s="21"/>
    </row>
    <row r="47" spans="2:13" ht="24" x14ac:dyDescent="0.25">
      <c r="B47" s="9" t="s">
        <v>51</v>
      </c>
      <c r="C47" s="23">
        <v>1033</v>
      </c>
      <c r="D47" s="31">
        <v>0</v>
      </c>
      <c r="E47" s="35">
        <f t="shared" si="0"/>
        <v>0</v>
      </c>
      <c r="F47" s="31">
        <v>0</v>
      </c>
      <c r="G47" s="31">
        <v>0</v>
      </c>
      <c r="H47" s="31">
        <f t="shared" si="1"/>
        <v>0</v>
      </c>
      <c r="I47" s="38">
        <v>0</v>
      </c>
      <c r="J47" s="21"/>
    </row>
    <row r="48" spans="2:13" x14ac:dyDescent="0.25">
      <c r="B48" s="9" t="s">
        <v>52</v>
      </c>
      <c r="C48" s="23">
        <v>1034</v>
      </c>
      <c r="D48" s="31">
        <v>0</v>
      </c>
      <c r="E48" s="35">
        <f t="shared" si="0"/>
        <v>0</v>
      </c>
      <c r="F48" s="31">
        <v>0</v>
      </c>
      <c r="G48" s="31">
        <v>0</v>
      </c>
      <c r="H48" s="31">
        <f t="shared" si="1"/>
        <v>0</v>
      </c>
      <c r="I48" s="38">
        <v>0</v>
      </c>
      <c r="J48" s="21"/>
    </row>
    <row r="49" spans="2:10" x14ac:dyDescent="0.25">
      <c r="B49" s="9" t="s">
        <v>152</v>
      </c>
      <c r="C49" s="23">
        <v>1035</v>
      </c>
      <c r="D49" s="31">
        <v>0</v>
      </c>
      <c r="E49" s="35">
        <f t="shared" si="0"/>
        <v>0</v>
      </c>
      <c r="F49" s="31">
        <v>0</v>
      </c>
      <c r="G49" s="31">
        <v>0</v>
      </c>
      <c r="H49" s="31">
        <f t="shared" si="1"/>
        <v>0</v>
      </c>
      <c r="I49" s="38">
        <v>0</v>
      </c>
      <c r="J49" s="21"/>
    </row>
    <row r="50" spans="2:10" x14ac:dyDescent="0.25">
      <c r="B50" s="9"/>
      <c r="C50" s="23">
        <v>1036</v>
      </c>
      <c r="D50" s="31">
        <v>0</v>
      </c>
      <c r="E50" s="35">
        <f t="shared" si="0"/>
        <v>0</v>
      </c>
      <c r="F50" s="31">
        <v>0</v>
      </c>
      <c r="G50" s="31">
        <v>0</v>
      </c>
      <c r="H50" s="31">
        <f t="shared" si="1"/>
        <v>0</v>
      </c>
      <c r="I50" s="38">
        <v>0</v>
      </c>
      <c r="J50" s="21"/>
    </row>
    <row r="51" spans="2:10" ht="24" x14ac:dyDescent="0.25">
      <c r="B51" s="9" t="s">
        <v>56</v>
      </c>
      <c r="C51" s="23">
        <v>1037</v>
      </c>
      <c r="D51" s="31">
        <f>SUM(D52:D55)</f>
        <v>4726.8999999999996</v>
      </c>
      <c r="E51" s="31">
        <f>SUM(E52:E55)</f>
        <v>5750.0999999999995</v>
      </c>
      <c r="F51" s="31">
        <f>SUM(F52:F55)</f>
        <v>5816.3</v>
      </c>
      <c r="G51" s="31">
        <f>SUM(G52:G55)</f>
        <v>5750.0999999999995</v>
      </c>
      <c r="H51" s="31">
        <f t="shared" si="1"/>
        <v>-66.200000000000728</v>
      </c>
      <c r="I51" s="38">
        <f>G51/F51*100</f>
        <v>98.861819369702374</v>
      </c>
      <c r="J51" s="21"/>
    </row>
    <row r="52" spans="2:10" ht="39" customHeight="1" x14ac:dyDescent="0.25">
      <c r="B52" s="32" t="s">
        <v>194</v>
      </c>
      <c r="C52" s="24" t="s">
        <v>53</v>
      </c>
      <c r="D52" s="31">
        <v>4726.8999999999996</v>
      </c>
      <c r="E52" s="35">
        <f t="shared" si="0"/>
        <v>4113.8999999999996</v>
      </c>
      <c r="F52" s="35">
        <v>4180.1000000000004</v>
      </c>
      <c r="G52" s="31">
        <v>4113.8999999999996</v>
      </c>
      <c r="H52" s="31">
        <f t="shared" si="1"/>
        <v>-66.200000000000728</v>
      </c>
      <c r="I52" s="38">
        <f>G52/F52*100</f>
        <v>98.416305830004049</v>
      </c>
      <c r="J52" s="29"/>
    </row>
    <row r="53" spans="2:10" x14ac:dyDescent="0.25">
      <c r="B53" s="11"/>
      <c r="C53" s="24" t="s">
        <v>54</v>
      </c>
      <c r="D53" s="31">
        <v>0</v>
      </c>
      <c r="E53" s="35">
        <f t="shared" si="0"/>
        <v>0</v>
      </c>
      <c r="F53" s="31">
        <v>0</v>
      </c>
      <c r="G53" s="31">
        <v>0</v>
      </c>
      <c r="H53" s="31">
        <f t="shared" si="1"/>
        <v>0</v>
      </c>
      <c r="I53" s="38">
        <v>0</v>
      </c>
      <c r="J53" s="21"/>
    </row>
    <row r="54" spans="2:10" ht="24" customHeight="1" x14ac:dyDescent="0.25">
      <c r="B54" s="52" t="s">
        <v>159</v>
      </c>
      <c r="C54" s="24" t="s">
        <v>55</v>
      </c>
      <c r="D54" s="31">
        <v>0</v>
      </c>
      <c r="E54" s="31">
        <f t="shared" si="0"/>
        <v>1636.2</v>
      </c>
      <c r="F54" s="31">
        <v>1636.2</v>
      </c>
      <c r="G54" s="31">
        <v>1636.2</v>
      </c>
      <c r="H54" s="31">
        <f t="shared" si="1"/>
        <v>0</v>
      </c>
      <c r="I54" s="38">
        <v>0</v>
      </c>
      <c r="J54" s="21"/>
    </row>
    <row r="55" spans="2:10" ht="27.75" customHeight="1" x14ac:dyDescent="0.25">
      <c r="B55" s="11" t="s">
        <v>160</v>
      </c>
      <c r="C55" s="24" t="s">
        <v>109</v>
      </c>
      <c r="D55" s="31">
        <v>0</v>
      </c>
      <c r="E55" s="35">
        <f t="shared" si="0"/>
        <v>0</v>
      </c>
      <c r="F55" s="31">
        <v>0</v>
      </c>
      <c r="G55" s="31">
        <v>0</v>
      </c>
      <c r="H55" s="31">
        <v>0</v>
      </c>
      <c r="I55" s="38">
        <v>0</v>
      </c>
      <c r="J55" s="21"/>
    </row>
    <row r="56" spans="2:10" x14ac:dyDescent="0.25">
      <c r="B56" s="9" t="s">
        <v>57</v>
      </c>
      <c r="C56" s="23">
        <v>1038</v>
      </c>
      <c r="D56" s="31">
        <v>0</v>
      </c>
      <c r="E56" s="35">
        <f t="shared" si="0"/>
        <v>0</v>
      </c>
      <c r="F56" s="31">
        <v>0</v>
      </c>
      <c r="G56" s="31">
        <v>0</v>
      </c>
      <c r="H56" s="31">
        <f t="shared" si="1"/>
        <v>0</v>
      </c>
      <c r="I56" s="38">
        <v>0</v>
      </c>
      <c r="J56" s="21"/>
    </row>
    <row r="57" spans="2:10" ht="22.5" customHeight="1" x14ac:dyDescent="0.25">
      <c r="B57" s="9" t="s">
        <v>151</v>
      </c>
      <c r="C57" s="23">
        <v>1039</v>
      </c>
      <c r="D57" s="31">
        <v>0</v>
      </c>
      <c r="E57" s="35">
        <f t="shared" si="0"/>
        <v>0</v>
      </c>
      <c r="F57" s="31">
        <v>0</v>
      </c>
      <c r="G57" s="31">
        <v>0</v>
      </c>
      <c r="H57" s="31">
        <f t="shared" si="1"/>
        <v>0</v>
      </c>
      <c r="I57" s="38">
        <v>0</v>
      </c>
      <c r="J57" s="21"/>
    </row>
    <row r="58" spans="2:10" s="5" customFormat="1" x14ac:dyDescent="0.25">
      <c r="B58" s="8" t="s">
        <v>20</v>
      </c>
      <c r="C58" s="20">
        <v>1040</v>
      </c>
      <c r="D58" s="33">
        <f>D59+D60+D61+D62+D63+D64+D65+D66+D67+D68+D69+D70+D71+D72+D73+D74+D75+D76+D77+D78+D80+D81</f>
        <v>192.3</v>
      </c>
      <c r="E58" s="37">
        <f t="shared" si="0"/>
        <v>758.89999999999986</v>
      </c>
      <c r="F58" s="37">
        <f>F59+F60+F61+F62+F63+F64+F65+F66+F67+F68+F69+F70+F71+F72+F73+F74+F75+F76+F77+F78+F80+F81</f>
        <v>1143.8</v>
      </c>
      <c r="G58" s="33">
        <f>G59+G60+G61+G62+G63+G64+G65+G66+G67+G68+G69+G70+G71+G72+G73+G74+G75+G76+G77+G78+G80+G81</f>
        <v>758.89999999999986</v>
      </c>
      <c r="H58" s="33">
        <f t="shared" si="1"/>
        <v>-384.90000000000009</v>
      </c>
      <c r="I58" s="39">
        <f>G58/F58*100</f>
        <v>66.349012065046338</v>
      </c>
      <c r="J58" s="21"/>
    </row>
    <row r="59" spans="2:10" s="5" customFormat="1" ht="36" x14ac:dyDescent="0.25">
      <c r="B59" s="51" t="s">
        <v>65</v>
      </c>
      <c r="C59" s="23">
        <v>1041</v>
      </c>
      <c r="D59" s="31">
        <v>0</v>
      </c>
      <c r="E59" s="35">
        <f t="shared" si="0"/>
        <v>0</v>
      </c>
      <c r="F59" s="31">
        <v>0</v>
      </c>
      <c r="G59" s="31">
        <v>0</v>
      </c>
      <c r="H59" s="31">
        <f t="shared" si="1"/>
        <v>0</v>
      </c>
      <c r="I59" s="38">
        <v>0</v>
      </c>
      <c r="J59" s="21"/>
    </row>
    <row r="60" spans="2:10" s="5" customFormat="1" x14ac:dyDescent="0.25">
      <c r="B60" s="51" t="s">
        <v>21</v>
      </c>
      <c r="C60" s="23">
        <v>1042</v>
      </c>
      <c r="D60" s="31">
        <v>0</v>
      </c>
      <c r="E60" s="35">
        <f t="shared" si="0"/>
        <v>0</v>
      </c>
      <c r="F60" s="31">
        <v>0</v>
      </c>
      <c r="G60" s="31">
        <v>0</v>
      </c>
      <c r="H60" s="31">
        <f t="shared" si="1"/>
        <v>0</v>
      </c>
      <c r="I60" s="38">
        <v>0</v>
      </c>
      <c r="J60" s="21"/>
    </row>
    <row r="61" spans="2:10" s="5" customFormat="1" x14ac:dyDescent="0.25">
      <c r="B61" s="51" t="s">
        <v>22</v>
      </c>
      <c r="C61" s="23">
        <v>1043</v>
      </c>
      <c r="D61" s="31">
        <v>0</v>
      </c>
      <c r="E61" s="35">
        <f t="shared" si="0"/>
        <v>0</v>
      </c>
      <c r="F61" s="31">
        <v>0</v>
      </c>
      <c r="G61" s="31">
        <v>0</v>
      </c>
      <c r="H61" s="31">
        <f t="shared" si="1"/>
        <v>0</v>
      </c>
      <c r="I61" s="38">
        <v>0</v>
      </c>
      <c r="J61" s="21"/>
    </row>
    <row r="62" spans="2:10" s="5" customFormat="1" x14ac:dyDescent="0.25">
      <c r="B62" s="51" t="s">
        <v>23</v>
      </c>
      <c r="C62" s="23">
        <v>1044</v>
      </c>
      <c r="D62" s="31">
        <v>0</v>
      </c>
      <c r="E62" s="35">
        <f t="shared" si="0"/>
        <v>0</v>
      </c>
      <c r="F62" s="31">
        <v>0</v>
      </c>
      <c r="G62" s="31">
        <v>0</v>
      </c>
      <c r="H62" s="31">
        <v>0</v>
      </c>
      <c r="I62" s="38">
        <v>0</v>
      </c>
      <c r="J62" s="21"/>
    </row>
    <row r="63" spans="2:10" s="5" customFormat="1" x14ac:dyDescent="0.25">
      <c r="B63" s="51" t="s">
        <v>24</v>
      </c>
      <c r="C63" s="23">
        <v>1045</v>
      </c>
      <c r="D63" s="31">
        <v>0</v>
      </c>
      <c r="E63" s="35">
        <f t="shared" si="0"/>
        <v>0</v>
      </c>
      <c r="F63" s="31">
        <v>0</v>
      </c>
      <c r="G63" s="31">
        <v>0</v>
      </c>
      <c r="H63" s="31">
        <v>0</v>
      </c>
      <c r="I63" s="38">
        <v>0</v>
      </c>
      <c r="J63" s="21"/>
    </row>
    <row r="64" spans="2:10" s="5" customFormat="1" x14ac:dyDescent="0.25">
      <c r="B64" s="51" t="s">
        <v>25</v>
      </c>
      <c r="C64" s="23">
        <v>1046</v>
      </c>
      <c r="D64" s="31">
        <v>0</v>
      </c>
      <c r="E64" s="35">
        <f t="shared" si="0"/>
        <v>0</v>
      </c>
      <c r="F64" s="31">
        <v>0</v>
      </c>
      <c r="G64" s="31">
        <v>0</v>
      </c>
      <c r="H64" s="31">
        <v>0</v>
      </c>
      <c r="I64" s="38">
        <v>0</v>
      </c>
      <c r="J64" s="21"/>
    </row>
    <row r="65" spans="2:10" s="5" customFormat="1" x14ac:dyDescent="0.25">
      <c r="B65" s="51" t="s">
        <v>26</v>
      </c>
      <c r="C65" s="23">
        <v>1047</v>
      </c>
      <c r="D65" s="31">
        <v>0</v>
      </c>
      <c r="E65" s="35">
        <f t="shared" si="0"/>
        <v>0</v>
      </c>
      <c r="F65" s="31">
        <v>0</v>
      </c>
      <c r="G65" s="31">
        <v>0</v>
      </c>
      <c r="H65" s="31">
        <f t="shared" si="1"/>
        <v>0</v>
      </c>
      <c r="I65" s="38">
        <v>0</v>
      </c>
      <c r="J65" s="21"/>
    </row>
    <row r="66" spans="2:10" s="5" customFormat="1" x14ac:dyDescent="0.25">
      <c r="B66" s="51" t="s">
        <v>27</v>
      </c>
      <c r="C66" s="23">
        <v>1048</v>
      </c>
      <c r="D66" s="31">
        <v>112</v>
      </c>
      <c r="E66" s="35">
        <v>0</v>
      </c>
      <c r="F66" s="35">
        <v>167.3</v>
      </c>
      <c r="G66" s="31">
        <v>33</v>
      </c>
      <c r="H66" s="31">
        <f t="shared" si="1"/>
        <v>-134.30000000000001</v>
      </c>
      <c r="I66" s="38">
        <f>G66/F66*100</f>
        <v>19.725044829647338</v>
      </c>
      <c r="J66" s="21"/>
    </row>
    <row r="67" spans="2:10" s="5" customFormat="1" x14ac:dyDescent="0.25">
      <c r="B67" s="51" t="s">
        <v>28</v>
      </c>
      <c r="C67" s="23">
        <v>1049</v>
      </c>
      <c r="D67" s="31">
        <v>24.6</v>
      </c>
      <c r="E67" s="35">
        <f t="shared" si="0"/>
        <v>7.3</v>
      </c>
      <c r="F67" s="35">
        <v>37.6</v>
      </c>
      <c r="G67" s="31">
        <v>7.3</v>
      </c>
      <c r="H67" s="31">
        <f t="shared" si="1"/>
        <v>-30.3</v>
      </c>
      <c r="I67" s="38">
        <f>G67/F67*100</f>
        <v>19.414893617021274</v>
      </c>
      <c r="J67" s="21"/>
    </row>
    <row r="68" spans="2:10" s="5" customFormat="1" ht="39" customHeight="1" x14ac:dyDescent="0.25">
      <c r="B68" s="51" t="s">
        <v>29</v>
      </c>
      <c r="C68" s="23">
        <v>1050</v>
      </c>
      <c r="D68" s="31">
        <v>0</v>
      </c>
      <c r="E68" s="31">
        <f t="shared" si="0"/>
        <v>575.9</v>
      </c>
      <c r="F68" s="31">
        <v>797.7</v>
      </c>
      <c r="G68" s="31">
        <v>575.9</v>
      </c>
      <c r="H68" s="31">
        <f t="shared" si="1"/>
        <v>-221.80000000000007</v>
      </c>
      <c r="I68" s="38">
        <v>0</v>
      </c>
      <c r="J68" s="21"/>
    </row>
    <row r="69" spans="2:10" ht="40.5" customHeight="1" x14ac:dyDescent="0.25">
      <c r="B69" s="51" t="s">
        <v>30</v>
      </c>
      <c r="C69" s="23">
        <v>1051</v>
      </c>
      <c r="D69" s="31">
        <v>0</v>
      </c>
      <c r="E69" s="35">
        <f t="shared" si="0"/>
        <v>0</v>
      </c>
      <c r="F69" s="35">
        <v>0</v>
      </c>
      <c r="G69" s="31">
        <v>0</v>
      </c>
      <c r="H69" s="31">
        <f t="shared" si="1"/>
        <v>0</v>
      </c>
      <c r="I69" s="38">
        <v>0</v>
      </c>
      <c r="J69" s="21"/>
    </row>
    <row r="70" spans="2:10" ht="25.5" customHeight="1" x14ac:dyDescent="0.25">
      <c r="B70" s="51" t="s">
        <v>31</v>
      </c>
      <c r="C70" s="23">
        <v>1052</v>
      </c>
      <c r="D70" s="31">
        <v>0</v>
      </c>
      <c r="E70" s="35">
        <f t="shared" si="0"/>
        <v>0</v>
      </c>
      <c r="F70" s="35">
        <v>0</v>
      </c>
      <c r="G70" s="31">
        <v>0</v>
      </c>
      <c r="H70" s="31">
        <f t="shared" si="1"/>
        <v>0</v>
      </c>
      <c r="I70" s="38">
        <v>0</v>
      </c>
      <c r="J70" s="21"/>
    </row>
    <row r="71" spans="2:10" ht="24" x14ac:dyDescent="0.25">
      <c r="B71" s="51" t="s">
        <v>32</v>
      </c>
      <c r="C71" s="23">
        <v>1053</v>
      </c>
      <c r="D71" s="31">
        <v>0</v>
      </c>
      <c r="E71" s="35">
        <f t="shared" si="0"/>
        <v>0</v>
      </c>
      <c r="F71" s="35">
        <v>0</v>
      </c>
      <c r="G71" s="31">
        <v>0</v>
      </c>
      <c r="H71" s="31">
        <f t="shared" si="1"/>
        <v>0</v>
      </c>
      <c r="I71" s="38">
        <v>0</v>
      </c>
      <c r="J71" s="21"/>
    </row>
    <row r="72" spans="2:10" x14ac:dyDescent="0.25">
      <c r="B72" s="51" t="s">
        <v>33</v>
      </c>
      <c r="C72" s="23">
        <v>1054</v>
      </c>
      <c r="D72" s="31">
        <v>0</v>
      </c>
      <c r="E72" s="35">
        <f t="shared" si="0"/>
        <v>0</v>
      </c>
      <c r="F72" s="35">
        <v>0</v>
      </c>
      <c r="G72" s="31">
        <v>0</v>
      </c>
      <c r="H72" s="31">
        <f t="shared" si="1"/>
        <v>0</v>
      </c>
      <c r="I72" s="38">
        <v>0</v>
      </c>
      <c r="J72" s="21"/>
    </row>
    <row r="73" spans="2:10" x14ac:dyDescent="0.25">
      <c r="B73" s="51" t="s">
        <v>34</v>
      </c>
      <c r="C73" s="23">
        <v>1055</v>
      </c>
      <c r="D73" s="31">
        <v>0</v>
      </c>
      <c r="E73" s="35">
        <f t="shared" si="0"/>
        <v>0</v>
      </c>
      <c r="F73" s="35">
        <v>0</v>
      </c>
      <c r="G73" s="31">
        <v>0</v>
      </c>
      <c r="H73" s="31">
        <f t="shared" si="1"/>
        <v>0</v>
      </c>
      <c r="I73" s="38">
        <v>0</v>
      </c>
      <c r="J73" s="21"/>
    </row>
    <row r="74" spans="2:10" s="5" customFormat="1" x14ac:dyDescent="0.25">
      <c r="B74" s="51" t="s">
        <v>35</v>
      </c>
      <c r="C74" s="23">
        <v>1056</v>
      </c>
      <c r="D74" s="31">
        <v>0</v>
      </c>
      <c r="E74" s="35">
        <f t="shared" si="0"/>
        <v>0</v>
      </c>
      <c r="F74" s="35">
        <v>0</v>
      </c>
      <c r="G74" s="31">
        <v>0</v>
      </c>
      <c r="H74" s="31">
        <f t="shared" si="1"/>
        <v>0</v>
      </c>
      <c r="I74" s="38">
        <v>0</v>
      </c>
      <c r="J74" s="21"/>
    </row>
    <row r="75" spans="2:10" s="5" customFormat="1" x14ac:dyDescent="0.25">
      <c r="B75" s="51" t="s">
        <v>36</v>
      </c>
      <c r="C75" s="23">
        <v>1057</v>
      </c>
      <c r="D75" s="31">
        <v>0</v>
      </c>
      <c r="E75" s="35">
        <f t="shared" si="0"/>
        <v>0</v>
      </c>
      <c r="F75" s="35">
        <v>0</v>
      </c>
      <c r="G75" s="31">
        <v>0</v>
      </c>
      <c r="H75" s="31">
        <f t="shared" si="1"/>
        <v>0</v>
      </c>
      <c r="I75" s="38">
        <v>0</v>
      </c>
      <c r="J75" s="21"/>
    </row>
    <row r="76" spans="2:10" ht="24" x14ac:dyDescent="0.25">
      <c r="B76" s="51" t="s">
        <v>37</v>
      </c>
      <c r="C76" s="23">
        <v>1058</v>
      </c>
      <c r="D76" s="31">
        <v>0</v>
      </c>
      <c r="E76" s="35">
        <f t="shared" si="0"/>
        <v>0</v>
      </c>
      <c r="F76" s="35">
        <v>0</v>
      </c>
      <c r="G76" s="31">
        <v>0</v>
      </c>
      <c r="H76" s="31">
        <f t="shared" si="1"/>
        <v>0</v>
      </c>
      <c r="I76" s="38">
        <v>0</v>
      </c>
      <c r="J76" s="21"/>
    </row>
    <row r="77" spans="2:10" ht="24" x14ac:dyDescent="0.25">
      <c r="B77" s="51" t="s">
        <v>38</v>
      </c>
      <c r="C77" s="23">
        <v>1059</v>
      </c>
      <c r="D77" s="31">
        <v>0</v>
      </c>
      <c r="E77" s="35">
        <f t="shared" si="0"/>
        <v>0</v>
      </c>
      <c r="F77" s="35">
        <v>0</v>
      </c>
      <c r="G77" s="31">
        <v>0</v>
      </c>
      <c r="H77" s="31">
        <f t="shared" si="1"/>
        <v>0</v>
      </c>
      <c r="I77" s="38">
        <v>0</v>
      </c>
      <c r="J77" s="21"/>
    </row>
    <row r="78" spans="2:10" ht="36" x14ac:dyDescent="0.25">
      <c r="B78" s="51" t="s">
        <v>39</v>
      </c>
      <c r="C78" s="23">
        <v>1060</v>
      </c>
      <c r="D78" s="31">
        <v>0</v>
      </c>
      <c r="E78" s="35">
        <f t="shared" si="0"/>
        <v>0</v>
      </c>
      <c r="F78" s="35">
        <v>0</v>
      </c>
      <c r="G78" s="31">
        <v>0</v>
      </c>
      <c r="H78" s="31">
        <f t="shared" si="1"/>
        <v>0</v>
      </c>
      <c r="I78" s="38">
        <v>0</v>
      </c>
      <c r="J78" s="21"/>
    </row>
    <row r="79" spans="2:10" x14ac:dyDescent="0.25">
      <c r="B79" s="52" t="s">
        <v>40</v>
      </c>
      <c r="C79" s="24" t="s">
        <v>46</v>
      </c>
      <c r="D79" s="31">
        <v>0</v>
      </c>
      <c r="E79" s="35">
        <f t="shared" si="0"/>
        <v>0</v>
      </c>
      <c r="F79" s="35">
        <v>0</v>
      </c>
      <c r="G79" s="31">
        <v>0</v>
      </c>
      <c r="H79" s="31">
        <f t="shared" si="1"/>
        <v>0</v>
      </c>
      <c r="I79" s="38">
        <v>0</v>
      </c>
      <c r="J79" s="21"/>
    </row>
    <row r="80" spans="2:10" ht="36" x14ac:dyDescent="0.25">
      <c r="B80" s="51" t="s">
        <v>112</v>
      </c>
      <c r="C80" s="23">
        <v>1061</v>
      </c>
      <c r="D80" s="31">
        <v>55.7</v>
      </c>
      <c r="E80" s="35">
        <f t="shared" si="0"/>
        <v>142.69999999999999</v>
      </c>
      <c r="F80" s="35">
        <v>141.19999999999999</v>
      </c>
      <c r="G80" s="31">
        <v>142.69999999999999</v>
      </c>
      <c r="H80" s="31">
        <f t="shared" si="1"/>
        <v>1.5</v>
      </c>
      <c r="I80" s="38">
        <f>G80/F80*100</f>
        <v>101.06232294617563</v>
      </c>
      <c r="J80" s="21"/>
    </row>
    <row r="81" spans="2:12" x14ac:dyDescent="0.25">
      <c r="B81" s="51" t="s">
        <v>155</v>
      </c>
      <c r="C81" s="23">
        <v>1062</v>
      </c>
      <c r="D81" s="31">
        <v>0</v>
      </c>
      <c r="E81" s="35">
        <f t="shared" si="0"/>
        <v>0</v>
      </c>
      <c r="F81" s="35">
        <v>0</v>
      </c>
      <c r="G81" s="31">
        <v>0</v>
      </c>
      <c r="H81" s="31">
        <f t="shared" si="1"/>
        <v>0</v>
      </c>
      <c r="I81" s="38">
        <v>0</v>
      </c>
      <c r="J81" s="21"/>
    </row>
    <row r="82" spans="2:12" ht="22.8" x14ac:dyDescent="0.25">
      <c r="B82" s="50" t="s">
        <v>42</v>
      </c>
      <c r="C82" s="20">
        <v>1070</v>
      </c>
      <c r="D82" s="33">
        <f>D83+D101</f>
        <v>4726.9000000000005</v>
      </c>
      <c r="E82" s="37">
        <f t="shared" si="0"/>
        <v>4113.8999999999996</v>
      </c>
      <c r="F82" s="33">
        <f>F83+F101</f>
        <v>4180.1000000000004</v>
      </c>
      <c r="G82" s="33">
        <f>G83+G101</f>
        <v>4113.8999999999996</v>
      </c>
      <c r="H82" s="33">
        <f t="shared" si="1"/>
        <v>-66.200000000000728</v>
      </c>
      <c r="I82" s="39">
        <f>G82/F82*100</f>
        <v>98.416305830004049</v>
      </c>
      <c r="J82" s="21"/>
      <c r="L82" s="5"/>
    </row>
    <row r="83" spans="2:12" x14ac:dyDescent="0.25">
      <c r="B83" s="51" t="s">
        <v>113</v>
      </c>
      <c r="C83" s="23">
        <v>1071</v>
      </c>
      <c r="D83" s="31">
        <f>D84+D85+D86+D87+D88+D89+D90+D91</f>
        <v>4726.9000000000005</v>
      </c>
      <c r="E83" s="35">
        <f t="shared" si="0"/>
        <v>4050.3999999999996</v>
      </c>
      <c r="F83" s="31">
        <f>F84+F85+F86+F87+F88+F89+F90+F91</f>
        <v>4116.6000000000004</v>
      </c>
      <c r="G83" s="31">
        <f>G84+G85+G86+G87+G88+G89+G90+G91</f>
        <v>4050.3999999999996</v>
      </c>
      <c r="H83" s="31">
        <f t="shared" si="1"/>
        <v>-66.200000000000728</v>
      </c>
      <c r="I83" s="38">
        <f>G83/F83*100</f>
        <v>98.391876791526968</v>
      </c>
      <c r="J83" s="21"/>
    </row>
    <row r="84" spans="2:12" x14ac:dyDescent="0.25">
      <c r="B84" s="51" t="s">
        <v>27</v>
      </c>
      <c r="C84" s="23" t="s">
        <v>163</v>
      </c>
      <c r="D84" s="31">
        <v>2051</v>
      </c>
      <c r="E84" s="35">
        <f t="shared" si="0"/>
        <v>2978.7</v>
      </c>
      <c r="F84" s="35">
        <v>3020</v>
      </c>
      <c r="G84" s="31">
        <v>2978.7</v>
      </c>
      <c r="H84" s="31">
        <f t="shared" si="1"/>
        <v>-41.300000000000182</v>
      </c>
      <c r="I84" s="38">
        <f>G84/F84*100</f>
        <v>98.632450331125824</v>
      </c>
      <c r="J84" s="21"/>
    </row>
    <row r="85" spans="2:12" x14ac:dyDescent="0.25">
      <c r="B85" s="51" t="s">
        <v>28</v>
      </c>
      <c r="C85" s="23" t="s">
        <v>164</v>
      </c>
      <c r="D85" s="31">
        <v>452.1</v>
      </c>
      <c r="E85" s="35">
        <f t="shared" si="0"/>
        <v>576.70000000000005</v>
      </c>
      <c r="F85" s="35">
        <v>591.20000000000005</v>
      </c>
      <c r="G85" s="31">
        <v>576.70000000000005</v>
      </c>
      <c r="H85" s="31">
        <f t="shared" si="1"/>
        <v>-14.5</v>
      </c>
      <c r="I85" s="38">
        <f>G85/F85*100</f>
        <v>97.547361299052767</v>
      </c>
      <c r="J85" s="21"/>
    </row>
    <row r="86" spans="2:12" x14ac:dyDescent="0.25">
      <c r="B86" s="51" t="s">
        <v>165</v>
      </c>
      <c r="C86" s="23" t="s">
        <v>166</v>
      </c>
      <c r="D86" s="31">
        <v>1716.8</v>
      </c>
      <c r="E86" s="35">
        <f t="shared" si="0"/>
        <v>76.5</v>
      </c>
      <c r="F86" s="35">
        <v>76.599999999999994</v>
      </c>
      <c r="G86" s="31">
        <v>76.5</v>
      </c>
      <c r="H86" s="31">
        <f t="shared" si="1"/>
        <v>-9.9999999999994316E-2</v>
      </c>
      <c r="I86" s="38">
        <v>0</v>
      </c>
      <c r="J86" s="21"/>
    </row>
    <row r="87" spans="2:12" x14ac:dyDescent="0.25">
      <c r="B87" s="51" t="s">
        <v>167</v>
      </c>
      <c r="C87" s="23" t="s">
        <v>168</v>
      </c>
      <c r="D87" s="31">
        <v>28.3</v>
      </c>
      <c r="E87" s="35">
        <f t="shared" si="0"/>
        <v>0</v>
      </c>
      <c r="F87" s="35">
        <v>0</v>
      </c>
      <c r="G87" s="31">
        <v>0</v>
      </c>
      <c r="H87" s="31">
        <f t="shared" si="1"/>
        <v>0</v>
      </c>
      <c r="I87" s="38">
        <v>0</v>
      </c>
      <c r="J87" s="21"/>
    </row>
    <row r="88" spans="2:12" x14ac:dyDescent="0.25">
      <c r="B88" s="51" t="s">
        <v>169</v>
      </c>
      <c r="C88" s="23" t="s">
        <v>170</v>
      </c>
      <c r="D88" s="31">
        <v>0</v>
      </c>
      <c r="E88" s="35">
        <f t="shared" si="0"/>
        <v>0</v>
      </c>
      <c r="F88" s="35">
        <v>0</v>
      </c>
      <c r="G88" s="31">
        <v>0</v>
      </c>
      <c r="H88" s="31">
        <f t="shared" si="1"/>
        <v>0</v>
      </c>
      <c r="I88" s="38">
        <v>0</v>
      </c>
      <c r="J88" s="21"/>
    </row>
    <row r="89" spans="2:12" x14ac:dyDescent="0.25">
      <c r="B89" s="51" t="s">
        <v>171</v>
      </c>
      <c r="C89" s="23" t="s">
        <v>172</v>
      </c>
      <c r="D89" s="31">
        <v>430.6</v>
      </c>
      <c r="E89" s="35">
        <f t="shared" si="0"/>
        <v>366.6</v>
      </c>
      <c r="F89" s="35">
        <v>366.8</v>
      </c>
      <c r="G89" s="31">
        <v>366.6</v>
      </c>
      <c r="H89" s="31">
        <f t="shared" si="1"/>
        <v>-0.19999999999998863</v>
      </c>
      <c r="I89" s="38">
        <f>G89/F89*100</f>
        <v>99.945474372955289</v>
      </c>
      <c r="J89" s="21"/>
    </row>
    <row r="90" spans="2:12" x14ac:dyDescent="0.25">
      <c r="B90" s="51" t="s">
        <v>173</v>
      </c>
      <c r="C90" s="23" t="s">
        <v>174</v>
      </c>
      <c r="D90" s="31">
        <v>0</v>
      </c>
      <c r="E90" s="35">
        <f t="shared" si="0"/>
        <v>0</v>
      </c>
      <c r="F90" s="35">
        <v>0</v>
      </c>
      <c r="G90" s="31">
        <v>0</v>
      </c>
      <c r="H90" s="31">
        <f t="shared" si="1"/>
        <v>0</v>
      </c>
      <c r="I90" s="38">
        <v>0</v>
      </c>
      <c r="J90" s="21"/>
    </row>
    <row r="91" spans="2:12" ht="24" x14ac:dyDescent="0.25">
      <c r="B91" s="51" t="s">
        <v>175</v>
      </c>
      <c r="C91" s="23" t="s">
        <v>176</v>
      </c>
      <c r="D91" s="33">
        <f>D93+D94</f>
        <v>48.1</v>
      </c>
      <c r="E91" s="37">
        <f t="shared" si="0"/>
        <v>51.9</v>
      </c>
      <c r="F91" s="33">
        <f>F93+F94</f>
        <v>62</v>
      </c>
      <c r="G91" s="33">
        <f>G93+G94</f>
        <v>51.9</v>
      </c>
      <c r="H91" s="33">
        <f>H93+H94</f>
        <v>-10.100000000000001</v>
      </c>
      <c r="I91" s="38">
        <f>G91/F91*100</f>
        <v>83.709677419354833</v>
      </c>
      <c r="J91" s="21"/>
    </row>
    <row r="92" spans="2:12" x14ac:dyDescent="0.25">
      <c r="B92" s="51" t="s">
        <v>177</v>
      </c>
      <c r="C92" s="23" t="s">
        <v>178</v>
      </c>
      <c r="D92" s="31">
        <v>0</v>
      </c>
      <c r="E92" s="35">
        <f t="shared" si="0"/>
        <v>0</v>
      </c>
      <c r="F92" s="31">
        <v>0</v>
      </c>
      <c r="G92" s="31">
        <v>0</v>
      </c>
      <c r="H92" s="31">
        <f t="shared" si="1"/>
        <v>0</v>
      </c>
      <c r="I92" s="38">
        <v>0</v>
      </c>
      <c r="J92" s="21"/>
    </row>
    <row r="93" spans="2:12" x14ac:dyDescent="0.25">
      <c r="B93" s="51" t="s">
        <v>179</v>
      </c>
      <c r="C93" s="23" t="s">
        <v>180</v>
      </c>
      <c r="D93" s="42">
        <v>1</v>
      </c>
      <c r="E93" s="35">
        <f t="shared" ref="E93:E125" si="2">G93</f>
        <v>0</v>
      </c>
      <c r="F93" s="35">
        <v>0</v>
      </c>
      <c r="G93" s="31">
        <v>0</v>
      </c>
      <c r="H93" s="31">
        <f t="shared" si="1"/>
        <v>0</v>
      </c>
      <c r="I93" s="38">
        <v>0</v>
      </c>
      <c r="J93" s="21"/>
    </row>
    <row r="94" spans="2:12" x14ac:dyDescent="0.25">
      <c r="B94" s="51" t="s">
        <v>181</v>
      </c>
      <c r="C94" s="23" t="s">
        <v>182</v>
      </c>
      <c r="D94" s="42">
        <v>47.1</v>
      </c>
      <c r="E94" s="35">
        <f t="shared" si="2"/>
        <v>51.9</v>
      </c>
      <c r="F94" s="35">
        <v>62</v>
      </c>
      <c r="G94" s="31">
        <v>51.9</v>
      </c>
      <c r="H94" s="31">
        <f t="shared" si="1"/>
        <v>-10.100000000000001</v>
      </c>
      <c r="I94" s="38">
        <f>G94/F94*100</f>
        <v>83.709677419354833</v>
      </c>
      <c r="J94" s="21"/>
    </row>
    <row r="95" spans="2:12" x14ac:dyDescent="0.25">
      <c r="B95" s="51" t="s">
        <v>183</v>
      </c>
      <c r="C95" s="23" t="s">
        <v>184</v>
      </c>
      <c r="D95" s="31">
        <v>0</v>
      </c>
      <c r="E95" s="35">
        <f t="shared" si="2"/>
        <v>0</v>
      </c>
      <c r="F95" s="31">
        <v>0</v>
      </c>
      <c r="G95" s="31">
        <v>0</v>
      </c>
      <c r="H95" s="31">
        <f t="shared" si="1"/>
        <v>0</v>
      </c>
      <c r="I95" s="38">
        <v>0</v>
      </c>
      <c r="J95" s="21"/>
    </row>
    <row r="96" spans="2:12" x14ac:dyDescent="0.25">
      <c r="B96" s="51" t="s">
        <v>185</v>
      </c>
      <c r="C96" s="23" t="s">
        <v>186</v>
      </c>
      <c r="D96" s="31">
        <v>0</v>
      </c>
      <c r="E96" s="35">
        <f t="shared" si="2"/>
        <v>0</v>
      </c>
      <c r="F96" s="31">
        <v>0</v>
      </c>
      <c r="G96" s="31">
        <v>0</v>
      </c>
      <c r="H96" s="31">
        <f t="shared" si="1"/>
        <v>0</v>
      </c>
      <c r="I96" s="38">
        <v>0</v>
      </c>
      <c r="J96" s="21"/>
    </row>
    <row r="97" spans="2:10" x14ac:dyDescent="0.25">
      <c r="B97" s="51" t="s">
        <v>187</v>
      </c>
      <c r="C97" s="23" t="s">
        <v>188</v>
      </c>
      <c r="D97" s="31">
        <v>0</v>
      </c>
      <c r="E97" s="35">
        <f t="shared" si="2"/>
        <v>0</v>
      </c>
      <c r="F97" s="31">
        <v>0</v>
      </c>
      <c r="G97" s="31">
        <v>0</v>
      </c>
      <c r="H97" s="31">
        <f t="shared" si="1"/>
        <v>0</v>
      </c>
      <c r="I97" s="38">
        <v>0</v>
      </c>
      <c r="J97" s="21"/>
    </row>
    <row r="98" spans="2:10" ht="36" x14ac:dyDescent="0.25">
      <c r="B98" s="51" t="s">
        <v>189</v>
      </c>
      <c r="C98" s="23" t="s">
        <v>190</v>
      </c>
      <c r="D98" s="31">
        <v>0</v>
      </c>
      <c r="E98" s="35">
        <f t="shared" si="2"/>
        <v>0</v>
      </c>
      <c r="F98" s="31">
        <v>0</v>
      </c>
      <c r="G98" s="31">
        <v>0</v>
      </c>
      <c r="H98" s="31">
        <f t="shared" si="1"/>
        <v>0</v>
      </c>
      <c r="I98" s="38">
        <v>0</v>
      </c>
      <c r="J98" s="21"/>
    </row>
    <row r="99" spans="2:10" x14ac:dyDescent="0.25">
      <c r="B99" s="51" t="s">
        <v>191</v>
      </c>
      <c r="C99" s="23" t="s">
        <v>192</v>
      </c>
      <c r="D99" s="31">
        <v>0</v>
      </c>
      <c r="E99" s="35">
        <f t="shared" si="2"/>
        <v>0</v>
      </c>
      <c r="F99" s="31">
        <v>0</v>
      </c>
      <c r="G99" s="31">
        <v>0</v>
      </c>
      <c r="H99" s="31">
        <f t="shared" si="1"/>
        <v>0</v>
      </c>
      <c r="I99" s="38">
        <v>0</v>
      </c>
      <c r="J99" s="21"/>
    </row>
    <row r="100" spans="2:10" x14ac:dyDescent="0.25">
      <c r="B100" s="51"/>
      <c r="C100" s="23">
        <v>1072</v>
      </c>
      <c r="D100" s="31">
        <v>0</v>
      </c>
      <c r="E100" s="35">
        <f t="shared" si="2"/>
        <v>0</v>
      </c>
      <c r="F100" s="31">
        <v>0</v>
      </c>
      <c r="G100" s="31">
        <v>0</v>
      </c>
      <c r="H100" s="31">
        <f t="shared" si="1"/>
        <v>0</v>
      </c>
      <c r="I100" s="38">
        <v>0</v>
      </c>
      <c r="J100" s="21"/>
    </row>
    <row r="101" spans="2:10" ht="24" x14ac:dyDescent="0.25">
      <c r="B101" s="51" t="s">
        <v>66</v>
      </c>
      <c r="C101" s="23">
        <v>1073</v>
      </c>
      <c r="D101" s="33">
        <f>D102+D103+D104+D105</f>
        <v>0</v>
      </c>
      <c r="E101" s="37">
        <f t="shared" si="2"/>
        <v>63.5</v>
      </c>
      <c r="F101" s="33">
        <f>F102+F103+F104+F105</f>
        <v>63.5</v>
      </c>
      <c r="G101" s="33">
        <f>G102+G103+G104+G105</f>
        <v>63.5</v>
      </c>
      <c r="H101" s="33">
        <f t="shared" si="1"/>
        <v>0</v>
      </c>
      <c r="I101" s="38">
        <f>G101/F101*100</f>
        <v>100</v>
      </c>
      <c r="J101" s="21"/>
    </row>
    <row r="102" spans="2:10" x14ac:dyDescent="0.25">
      <c r="B102" s="52" t="s">
        <v>67</v>
      </c>
      <c r="C102" s="24" t="s">
        <v>68</v>
      </c>
      <c r="D102" s="31">
        <v>0</v>
      </c>
      <c r="E102" s="35">
        <f t="shared" si="2"/>
        <v>0</v>
      </c>
      <c r="F102" s="31">
        <v>0</v>
      </c>
      <c r="G102" s="31">
        <v>0</v>
      </c>
      <c r="H102" s="31">
        <f t="shared" si="1"/>
        <v>0</v>
      </c>
      <c r="I102" s="38">
        <v>0</v>
      </c>
      <c r="J102" s="21"/>
    </row>
    <row r="103" spans="2:10" x14ac:dyDescent="0.25">
      <c r="B103" s="52" t="s">
        <v>71</v>
      </c>
      <c r="C103" s="24" t="s">
        <v>69</v>
      </c>
      <c r="D103" s="31">
        <v>0</v>
      </c>
      <c r="E103" s="35">
        <f t="shared" si="2"/>
        <v>0</v>
      </c>
      <c r="F103" s="31">
        <v>0</v>
      </c>
      <c r="G103" s="31">
        <v>0</v>
      </c>
      <c r="H103" s="31">
        <f t="shared" si="1"/>
        <v>0</v>
      </c>
      <c r="I103" s="38">
        <v>0</v>
      </c>
      <c r="J103" s="21"/>
    </row>
    <row r="104" spans="2:10" x14ac:dyDescent="0.25">
      <c r="B104" s="52" t="s">
        <v>72</v>
      </c>
      <c r="C104" s="24" t="s">
        <v>70</v>
      </c>
      <c r="D104" s="31">
        <v>0</v>
      </c>
      <c r="E104" s="35">
        <f t="shared" si="2"/>
        <v>63.5</v>
      </c>
      <c r="F104" s="31">
        <v>63.5</v>
      </c>
      <c r="G104" s="31">
        <v>63.5</v>
      </c>
      <c r="H104" s="31">
        <f t="shared" si="1"/>
        <v>0</v>
      </c>
      <c r="I104" s="38">
        <f>G104/F104*100</f>
        <v>100</v>
      </c>
      <c r="J104" s="21"/>
    </row>
    <row r="105" spans="2:10" x14ac:dyDescent="0.25">
      <c r="B105" s="52" t="s">
        <v>161</v>
      </c>
      <c r="C105" s="24" t="s">
        <v>110</v>
      </c>
      <c r="D105" s="31">
        <v>0</v>
      </c>
      <c r="E105" s="35">
        <f t="shared" si="2"/>
        <v>0</v>
      </c>
      <c r="F105" s="31">
        <v>0</v>
      </c>
      <c r="G105" s="31">
        <v>0</v>
      </c>
      <c r="H105" s="31">
        <f t="shared" si="1"/>
        <v>0</v>
      </c>
      <c r="I105" s="38">
        <v>0</v>
      </c>
      <c r="J105" s="21"/>
    </row>
    <row r="106" spans="2:10" ht="22.8" x14ac:dyDescent="0.25">
      <c r="B106" s="14" t="s">
        <v>47</v>
      </c>
      <c r="C106" s="25">
        <v>1100</v>
      </c>
      <c r="D106" s="34">
        <f>D41+D44-D58-D82</f>
        <v>53.199999999998909</v>
      </c>
      <c r="E106" s="34">
        <f>E41+E44-E58-E82</f>
        <v>1240.3000000000002</v>
      </c>
      <c r="F106" s="36">
        <f>F41+F44-F58-F82</f>
        <v>838.5</v>
      </c>
      <c r="G106" s="34">
        <f>G41+G44-G58-G82</f>
        <v>1240.3000000000002</v>
      </c>
      <c r="H106" s="34">
        <f t="shared" si="1"/>
        <v>401.80000000000018</v>
      </c>
      <c r="I106" s="40">
        <f>G106/F106*100</f>
        <v>147.91890280262376</v>
      </c>
      <c r="J106" s="26"/>
    </row>
    <row r="107" spans="2:10" x14ac:dyDescent="0.25">
      <c r="B107" s="51" t="s">
        <v>44</v>
      </c>
      <c r="C107" s="23">
        <v>1101</v>
      </c>
      <c r="D107" s="31">
        <f>D106</f>
        <v>53.199999999998909</v>
      </c>
      <c r="E107" s="35">
        <f t="shared" si="2"/>
        <v>1240.3000000000002</v>
      </c>
      <c r="F107" s="35">
        <f>F106</f>
        <v>838.5</v>
      </c>
      <c r="G107" s="31">
        <f>G106</f>
        <v>1240.3000000000002</v>
      </c>
      <c r="H107" s="31">
        <f>H106</f>
        <v>401.80000000000018</v>
      </c>
      <c r="I107" s="38">
        <v>0</v>
      </c>
      <c r="J107" s="21"/>
    </row>
    <row r="108" spans="2:10" x14ac:dyDescent="0.25">
      <c r="B108" s="51" t="s">
        <v>45</v>
      </c>
      <c r="C108" s="23">
        <v>1102</v>
      </c>
      <c r="D108" s="31">
        <v>0</v>
      </c>
      <c r="E108" s="35">
        <f t="shared" si="2"/>
        <v>0</v>
      </c>
      <c r="F108" s="35">
        <v>0</v>
      </c>
      <c r="G108" s="31">
        <v>0</v>
      </c>
      <c r="H108" s="31">
        <f>G108-F108</f>
        <v>0</v>
      </c>
      <c r="I108" s="38">
        <v>0</v>
      </c>
      <c r="J108" s="21"/>
    </row>
    <row r="109" spans="2:10" x14ac:dyDescent="0.25">
      <c r="B109" s="50" t="s">
        <v>48</v>
      </c>
      <c r="C109" s="20">
        <v>1110</v>
      </c>
      <c r="D109" s="33">
        <f>SUM(D110:D111)</f>
        <v>0</v>
      </c>
      <c r="E109" s="37">
        <f t="shared" si="2"/>
        <v>0</v>
      </c>
      <c r="F109" s="37">
        <v>0</v>
      </c>
      <c r="G109" s="33">
        <f>SUM(G110:G111)</f>
        <v>0</v>
      </c>
      <c r="H109" s="33">
        <f t="shared" ref="H109:H122" si="3">G109-F109</f>
        <v>0</v>
      </c>
      <c r="I109" s="39">
        <v>0</v>
      </c>
      <c r="J109" s="21"/>
    </row>
    <row r="110" spans="2:10" x14ac:dyDescent="0.25">
      <c r="B110" s="51" t="s">
        <v>158</v>
      </c>
      <c r="C110" s="23">
        <v>1111</v>
      </c>
      <c r="D110" s="31">
        <v>0</v>
      </c>
      <c r="E110" s="35">
        <f t="shared" si="2"/>
        <v>0</v>
      </c>
      <c r="F110" s="31">
        <v>0</v>
      </c>
      <c r="G110" s="31">
        <v>0</v>
      </c>
      <c r="H110" s="31">
        <f t="shared" si="3"/>
        <v>0</v>
      </c>
      <c r="I110" s="38">
        <v>0</v>
      </c>
      <c r="J110" s="21"/>
    </row>
    <row r="111" spans="2:10" x14ac:dyDescent="0.25">
      <c r="B111" s="51"/>
      <c r="C111" s="23">
        <v>1112</v>
      </c>
      <c r="D111" s="31">
        <v>0</v>
      </c>
      <c r="E111" s="35">
        <f t="shared" si="2"/>
        <v>0</v>
      </c>
      <c r="F111" s="35">
        <v>0</v>
      </c>
      <c r="G111" s="31">
        <v>0</v>
      </c>
      <c r="H111" s="31">
        <f t="shared" si="3"/>
        <v>0</v>
      </c>
      <c r="I111" s="38">
        <v>0</v>
      </c>
      <c r="J111" s="21"/>
    </row>
    <row r="112" spans="2:10" x14ac:dyDescent="0.25">
      <c r="B112" s="50" t="s">
        <v>58</v>
      </c>
      <c r="C112" s="20">
        <v>1120</v>
      </c>
      <c r="D112" s="33">
        <f>D113+D114+D115+D116+D117</f>
        <v>0</v>
      </c>
      <c r="E112" s="37">
        <f t="shared" si="2"/>
        <v>0</v>
      </c>
      <c r="F112" s="37">
        <f>F113+F114+F115+F116+F117</f>
        <v>0</v>
      </c>
      <c r="G112" s="33">
        <f>G113+G114+G115+G116+G117</f>
        <v>0</v>
      </c>
      <c r="H112" s="33">
        <f t="shared" si="3"/>
        <v>0</v>
      </c>
      <c r="I112" s="39">
        <v>0</v>
      </c>
      <c r="J112" s="21"/>
    </row>
    <row r="113" spans="2:10" x14ac:dyDescent="0.25">
      <c r="B113" s="51" t="s">
        <v>59</v>
      </c>
      <c r="C113" s="23">
        <v>1121</v>
      </c>
      <c r="D113" s="31">
        <v>0</v>
      </c>
      <c r="E113" s="35">
        <f t="shared" si="2"/>
        <v>0</v>
      </c>
      <c r="F113" s="31">
        <v>0</v>
      </c>
      <c r="G113" s="31">
        <v>0</v>
      </c>
      <c r="H113" s="31">
        <f t="shared" si="3"/>
        <v>0</v>
      </c>
      <c r="I113" s="38">
        <v>0</v>
      </c>
      <c r="J113" s="21"/>
    </row>
    <row r="114" spans="2:10" ht="24" x14ac:dyDescent="0.25">
      <c r="B114" s="51" t="s">
        <v>60</v>
      </c>
      <c r="C114" s="23">
        <v>1122</v>
      </c>
      <c r="D114" s="31">
        <v>0</v>
      </c>
      <c r="E114" s="35">
        <f t="shared" si="2"/>
        <v>0</v>
      </c>
      <c r="F114" s="31">
        <v>0</v>
      </c>
      <c r="G114" s="31">
        <v>0</v>
      </c>
      <c r="H114" s="31">
        <f t="shared" si="3"/>
        <v>0</v>
      </c>
      <c r="I114" s="38">
        <v>0</v>
      </c>
      <c r="J114" s="21"/>
    </row>
    <row r="115" spans="2:10" ht="24" x14ac:dyDescent="0.25">
      <c r="B115" s="51" t="s">
        <v>61</v>
      </c>
      <c r="C115" s="23">
        <v>1123</v>
      </c>
      <c r="D115" s="31">
        <v>0</v>
      </c>
      <c r="E115" s="35">
        <f t="shared" si="2"/>
        <v>0</v>
      </c>
      <c r="F115" s="31">
        <v>0</v>
      </c>
      <c r="G115" s="31">
        <v>0</v>
      </c>
      <c r="H115" s="31">
        <f t="shared" si="3"/>
        <v>0</v>
      </c>
      <c r="I115" s="38">
        <v>0</v>
      </c>
      <c r="J115" s="21"/>
    </row>
    <row r="116" spans="2:10" ht="24" x14ac:dyDescent="0.25">
      <c r="B116" s="51" t="s">
        <v>62</v>
      </c>
      <c r="C116" s="23">
        <v>1124</v>
      </c>
      <c r="D116" s="31">
        <v>0</v>
      </c>
      <c r="E116" s="35">
        <f t="shared" si="2"/>
        <v>0</v>
      </c>
      <c r="F116" s="31">
        <v>0</v>
      </c>
      <c r="G116" s="31">
        <v>0</v>
      </c>
      <c r="H116" s="31">
        <f t="shared" si="3"/>
        <v>0</v>
      </c>
      <c r="I116" s="38">
        <v>0</v>
      </c>
      <c r="J116" s="21"/>
    </row>
    <row r="117" spans="2:10" x14ac:dyDescent="0.25">
      <c r="B117" s="51" t="s">
        <v>63</v>
      </c>
      <c r="C117" s="23">
        <v>1125</v>
      </c>
      <c r="D117" s="31">
        <v>0</v>
      </c>
      <c r="E117" s="35">
        <f t="shared" si="2"/>
        <v>0</v>
      </c>
      <c r="F117" s="31">
        <v>0</v>
      </c>
      <c r="G117" s="31">
        <v>0</v>
      </c>
      <c r="H117" s="31">
        <f t="shared" si="3"/>
        <v>0</v>
      </c>
      <c r="I117" s="38">
        <v>0</v>
      </c>
      <c r="J117" s="21"/>
    </row>
    <row r="118" spans="2:10" x14ac:dyDescent="0.25">
      <c r="B118" s="52" t="s">
        <v>64</v>
      </c>
      <c r="C118" s="24" t="s">
        <v>135</v>
      </c>
      <c r="D118" s="31">
        <v>0</v>
      </c>
      <c r="E118" s="35">
        <f t="shared" si="2"/>
        <v>0</v>
      </c>
      <c r="F118" s="31">
        <v>0</v>
      </c>
      <c r="G118" s="31">
        <v>0</v>
      </c>
      <c r="H118" s="31">
        <f t="shared" si="3"/>
        <v>0</v>
      </c>
      <c r="I118" s="38">
        <v>0</v>
      </c>
      <c r="J118" s="21"/>
    </row>
    <row r="119" spans="2:10" x14ac:dyDescent="0.25">
      <c r="B119" s="52" t="s">
        <v>156</v>
      </c>
      <c r="C119" s="24" t="s">
        <v>136</v>
      </c>
      <c r="D119" s="31">
        <v>0</v>
      </c>
      <c r="E119" s="35">
        <f t="shared" si="2"/>
        <v>0</v>
      </c>
      <c r="F119" s="31">
        <v>0</v>
      </c>
      <c r="G119" s="31">
        <v>0</v>
      </c>
      <c r="H119" s="31">
        <f t="shared" si="3"/>
        <v>0</v>
      </c>
      <c r="I119" s="38">
        <v>0</v>
      </c>
      <c r="J119" s="21"/>
    </row>
    <row r="120" spans="2:10" x14ac:dyDescent="0.25">
      <c r="B120" s="52" t="s">
        <v>157</v>
      </c>
      <c r="C120" s="24" t="s">
        <v>137</v>
      </c>
      <c r="D120" s="31">
        <v>0</v>
      </c>
      <c r="E120" s="35">
        <f t="shared" si="2"/>
        <v>0</v>
      </c>
      <c r="F120" s="31">
        <v>0</v>
      </c>
      <c r="G120" s="31">
        <v>0</v>
      </c>
      <c r="H120" s="31">
        <f t="shared" si="3"/>
        <v>0</v>
      </c>
      <c r="I120" s="38">
        <v>0</v>
      </c>
      <c r="J120" s="21"/>
    </row>
    <row r="121" spans="2:10" x14ac:dyDescent="0.25">
      <c r="B121" s="50" t="s">
        <v>73</v>
      </c>
      <c r="C121" s="20">
        <v>1130</v>
      </c>
      <c r="D121" s="33">
        <v>0</v>
      </c>
      <c r="E121" s="37">
        <f t="shared" si="2"/>
        <v>0</v>
      </c>
      <c r="F121" s="33">
        <v>0</v>
      </c>
      <c r="G121" s="33">
        <v>0</v>
      </c>
      <c r="H121" s="31">
        <f t="shared" si="3"/>
        <v>0</v>
      </c>
      <c r="I121" s="38">
        <v>0</v>
      </c>
      <c r="J121" s="21"/>
    </row>
    <row r="122" spans="2:10" x14ac:dyDescent="0.25">
      <c r="B122" s="50" t="s">
        <v>74</v>
      </c>
      <c r="C122" s="20">
        <v>1140</v>
      </c>
      <c r="D122" s="33">
        <v>0</v>
      </c>
      <c r="E122" s="37">
        <f t="shared" si="2"/>
        <v>0</v>
      </c>
      <c r="F122" s="33">
        <v>0</v>
      </c>
      <c r="G122" s="33">
        <v>0</v>
      </c>
      <c r="H122" s="31">
        <f t="shared" si="3"/>
        <v>0</v>
      </c>
      <c r="I122" s="38">
        <v>0</v>
      </c>
      <c r="J122" s="21"/>
    </row>
    <row r="123" spans="2:10" x14ac:dyDescent="0.25">
      <c r="B123" s="14" t="s">
        <v>75</v>
      </c>
      <c r="C123" s="25">
        <v>1150</v>
      </c>
      <c r="D123" s="34">
        <f>D106+D109+D112-D121-D122</f>
        <v>53.199999999998909</v>
      </c>
      <c r="E123" s="34">
        <f>E106+E109+E112-E121-E122</f>
        <v>1240.3000000000002</v>
      </c>
      <c r="F123" s="34">
        <f>F106+F109+F112-F121-F122</f>
        <v>838.5</v>
      </c>
      <c r="G123" s="34">
        <f>G106+G109+G112-G121-G122</f>
        <v>1240.3000000000002</v>
      </c>
      <c r="H123" s="34">
        <f>H106+H109+H112-H121-H122</f>
        <v>401.80000000000018</v>
      </c>
      <c r="I123" s="40">
        <f>G123/F123*100</f>
        <v>147.91890280262376</v>
      </c>
      <c r="J123" s="26"/>
    </row>
    <row r="124" spans="2:10" x14ac:dyDescent="0.25">
      <c r="B124" s="51" t="s">
        <v>44</v>
      </c>
      <c r="C124" s="23">
        <v>1151</v>
      </c>
      <c r="D124" s="31">
        <f>D123</f>
        <v>53.199999999998909</v>
      </c>
      <c r="E124" s="35">
        <f t="shared" si="2"/>
        <v>1240.3000000000002</v>
      </c>
      <c r="F124" s="31">
        <f>F123</f>
        <v>838.5</v>
      </c>
      <c r="G124" s="31">
        <f>G123</f>
        <v>1240.3000000000002</v>
      </c>
      <c r="H124" s="31">
        <f>H123</f>
        <v>401.80000000000018</v>
      </c>
      <c r="I124" s="38">
        <v>0</v>
      </c>
      <c r="J124" s="21"/>
    </row>
    <row r="125" spans="2:10" x14ac:dyDescent="0.25">
      <c r="B125" s="51" t="s">
        <v>45</v>
      </c>
      <c r="C125" s="23">
        <v>1152</v>
      </c>
      <c r="D125" s="31">
        <v>0</v>
      </c>
      <c r="E125" s="35">
        <f t="shared" si="2"/>
        <v>0</v>
      </c>
      <c r="F125" s="31">
        <v>0</v>
      </c>
      <c r="G125" s="31">
        <v>0</v>
      </c>
      <c r="H125" s="31">
        <f>G125-F125</f>
        <v>0</v>
      </c>
      <c r="I125" s="38">
        <v>0</v>
      </c>
      <c r="J125" s="21"/>
    </row>
    <row r="126" spans="2:10" ht="23.25" customHeight="1" x14ac:dyDescent="0.25">
      <c r="B126" s="80" t="s">
        <v>76</v>
      </c>
      <c r="C126" s="81"/>
      <c r="D126" s="81"/>
      <c r="E126" s="81"/>
      <c r="F126" s="81"/>
      <c r="G126" s="81"/>
      <c r="H126" s="81"/>
      <c r="I126" s="81"/>
      <c r="J126" s="82"/>
    </row>
    <row r="127" spans="2:10" ht="42" customHeight="1" x14ac:dyDescent="0.25">
      <c r="B127" s="15" t="s">
        <v>83</v>
      </c>
      <c r="C127" s="25">
        <v>2000</v>
      </c>
      <c r="D127" s="34">
        <f>SUM(D128:D138)</f>
        <v>457.70000000000005</v>
      </c>
      <c r="E127" s="34">
        <f>SUM(E128:E138)</f>
        <v>793</v>
      </c>
      <c r="F127" s="34">
        <f>SUM(F128:F138)</f>
        <v>839</v>
      </c>
      <c r="G127" s="34">
        <f>SUM(G128:G138)</f>
        <v>793</v>
      </c>
      <c r="H127" s="34">
        <f>G127-F127</f>
        <v>-46</v>
      </c>
      <c r="I127" s="40">
        <f>G127/F127*100</f>
        <v>94.517282479141841</v>
      </c>
      <c r="J127" s="26"/>
    </row>
    <row r="128" spans="2:10" x14ac:dyDescent="0.25">
      <c r="B128" s="51" t="s">
        <v>78</v>
      </c>
      <c r="C128" s="23">
        <v>2001</v>
      </c>
      <c r="D128" s="31">
        <v>0</v>
      </c>
      <c r="E128" s="31">
        <f>G128</f>
        <v>0</v>
      </c>
      <c r="F128" s="31">
        <v>0</v>
      </c>
      <c r="G128" s="31">
        <v>0</v>
      </c>
      <c r="H128" s="31">
        <f t="shared" ref="H128:H146" si="4">G128-F128</f>
        <v>0</v>
      </c>
      <c r="I128" s="38">
        <v>0</v>
      </c>
      <c r="J128" s="21"/>
    </row>
    <row r="129" spans="2:10" ht="28.5" customHeight="1" x14ac:dyDescent="0.25">
      <c r="B129" s="51" t="s">
        <v>79</v>
      </c>
      <c r="C129" s="23">
        <v>2002</v>
      </c>
      <c r="D129" s="31">
        <v>0</v>
      </c>
      <c r="E129" s="31">
        <f t="shared" ref="E129:E138" si="5">G129</f>
        <v>0</v>
      </c>
      <c r="F129" s="31">
        <v>0</v>
      </c>
      <c r="G129" s="31">
        <v>0</v>
      </c>
      <c r="H129" s="31">
        <f t="shared" si="4"/>
        <v>0</v>
      </c>
      <c r="I129" s="38">
        <v>0</v>
      </c>
      <c r="J129" s="21"/>
    </row>
    <row r="130" spans="2:10" ht="24" x14ac:dyDescent="0.25">
      <c r="B130" s="51" t="s">
        <v>80</v>
      </c>
      <c r="C130" s="23">
        <v>2003</v>
      </c>
      <c r="D130" s="31">
        <v>0</v>
      </c>
      <c r="E130" s="31">
        <f t="shared" si="5"/>
        <v>0</v>
      </c>
      <c r="F130" s="31">
        <v>0</v>
      </c>
      <c r="G130" s="31">
        <v>0</v>
      </c>
      <c r="H130" s="31">
        <f t="shared" si="4"/>
        <v>0</v>
      </c>
      <c r="I130" s="38">
        <v>0</v>
      </c>
      <c r="J130" s="21"/>
    </row>
    <row r="131" spans="2:10" x14ac:dyDescent="0.25">
      <c r="B131" s="51" t="s">
        <v>81</v>
      </c>
      <c r="C131" s="23">
        <v>2004</v>
      </c>
      <c r="D131" s="31">
        <v>0</v>
      </c>
      <c r="E131" s="31">
        <f t="shared" si="5"/>
        <v>0</v>
      </c>
      <c r="F131" s="31">
        <v>0</v>
      </c>
      <c r="G131" s="31">
        <v>0</v>
      </c>
      <c r="H131" s="31">
        <f t="shared" si="4"/>
        <v>0</v>
      </c>
      <c r="I131" s="38">
        <v>0</v>
      </c>
      <c r="J131" s="21"/>
    </row>
    <row r="132" spans="2:10" x14ac:dyDescent="0.25">
      <c r="B132" s="51" t="s">
        <v>85</v>
      </c>
      <c r="C132" s="23">
        <v>2005</v>
      </c>
      <c r="D132" s="31">
        <v>0</v>
      </c>
      <c r="E132" s="31">
        <f t="shared" si="5"/>
        <v>0</v>
      </c>
      <c r="F132" s="31">
        <v>0</v>
      </c>
      <c r="G132" s="31">
        <v>0</v>
      </c>
      <c r="H132" s="31">
        <f t="shared" si="4"/>
        <v>0</v>
      </c>
      <c r="I132" s="38">
        <v>0</v>
      </c>
      <c r="J132" s="21"/>
    </row>
    <row r="133" spans="2:10" x14ac:dyDescent="0.25">
      <c r="B133" s="51" t="s">
        <v>86</v>
      </c>
      <c r="C133" s="23">
        <v>2006</v>
      </c>
      <c r="D133" s="31">
        <v>0</v>
      </c>
      <c r="E133" s="31">
        <f t="shared" si="5"/>
        <v>0</v>
      </c>
      <c r="F133" s="31">
        <v>0</v>
      </c>
      <c r="G133" s="31">
        <v>0</v>
      </c>
      <c r="H133" s="31">
        <f t="shared" si="4"/>
        <v>0</v>
      </c>
      <c r="I133" s="38">
        <v>0</v>
      </c>
      <c r="J133" s="21"/>
    </row>
    <row r="134" spans="2:10" x14ac:dyDescent="0.25">
      <c r="B134" s="51" t="s">
        <v>87</v>
      </c>
      <c r="C134" s="23">
        <v>2007</v>
      </c>
      <c r="D134" s="31">
        <v>0</v>
      </c>
      <c r="E134" s="31">
        <f t="shared" si="5"/>
        <v>0</v>
      </c>
      <c r="F134" s="31">
        <v>0</v>
      </c>
      <c r="G134" s="31">
        <v>0</v>
      </c>
      <c r="H134" s="31">
        <f t="shared" si="4"/>
        <v>0</v>
      </c>
      <c r="I134" s="38">
        <v>0</v>
      </c>
      <c r="J134" s="21"/>
    </row>
    <row r="135" spans="2:10" x14ac:dyDescent="0.25">
      <c r="B135" s="51" t="s">
        <v>88</v>
      </c>
      <c r="C135" s="23">
        <v>2008</v>
      </c>
      <c r="D135" s="31">
        <v>0</v>
      </c>
      <c r="E135" s="31">
        <f t="shared" si="5"/>
        <v>0</v>
      </c>
      <c r="F135" s="31">
        <v>0</v>
      </c>
      <c r="G135" s="31">
        <v>0</v>
      </c>
      <c r="H135" s="31">
        <f t="shared" si="4"/>
        <v>0</v>
      </c>
      <c r="I135" s="38">
        <v>0</v>
      </c>
      <c r="J135" s="21"/>
    </row>
    <row r="136" spans="2:10" x14ac:dyDescent="0.25">
      <c r="B136" s="51" t="s">
        <v>82</v>
      </c>
      <c r="C136" s="23">
        <v>2009</v>
      </c>
      <c r="D136" s="31">
        <v>44.6</v>
      </c>
      <c r="E136" s="31">
        <f t="shared" si="5"/>
        <v>172.4</v>
      </c>
      <c r="F136" s="31">
        <v>182.4</v>
      </c>
      <c r="G136" s="31">
        <v>172.4</v>
      </c>
      <c r="H136" s="31">
        <f t="shared" si="4"/>
        <v>-10</v>
      </c>
      <c r="I136" s="38">
        <f>G136/F136*100</f>
        <v>94.517543859649123</v>
      </c>
      <c r="J136" s="21"/>
    </row>
    <row r="137" spans="2:10" x14ac:dyDescent="0.25">
      <c r="B137" s="51" t="s">
        <v>84</v>
      </c>
      <c r="C137" s="23">
        <v>2010</v>
      </c>
      <c r="D137" s="31">
        <v>413.1</v>
      </c>
      <c r="E137" s="31">
        <f t="shared" si="5"/>
        <v>620.6</v>
      </c>
      <c r="F137" s="31">
        <v>656.6</v>
      </c>
      <c r="G137" s="31">
        <v>620.6</v>
      </c>
      <c r="H137" s="31">
        <f t="shared" si="4"/>
        <v>-36</v>
      </c>
      <c r="I137" s="38">
        <f>G137/F137*100</f>
        <v>94.517209869022238</v>
      </c>
      <c r="J137" s="21"/>
    </row>
    <row r="138" spans="2:10" ht="25.5" customHeight="1" x14ac:dyDescent="0.25">
      <c r="B138" s="51" t="s">
        <v>150</v>
      </c>
      <c r="C138" s="23">
        <v>2011</v>
      </c>
      <c r="D138" s="31">
        <v>0</v>
      </c>
      <c r="E138" s="31">
        <f t="shared" si="5"/>
        <v>0</v>
      </c>
      <c r="F138" s="31">
        <v>0</v>
      </c>
      <c r="G138" s="31">
        <v>0</v>
      </c>
      <c r="H138" s="31">
        <f t="shared" si="4"/>
        <v>0</v>
      </c>
      <c r="I138" s="38">
        <v>0</v>
      </c>
      <c r="J138" s="21"/>
    </row>
    <row r="139" spans="2:10" ht="20.25" customHeight="1" x14ac:dyDescent="0.25">
      <c r="B139" s="15" t="s">
        <v>90</v>
      </c>
      <c r="C139" s="25">
        <v>2100</v>
      </c>
      <c r="D139" s="34">
        <f>SUM(D140:D141)</f>
        <v>504.9</v>
      </c>
      <c r="E139" s="34">
        <f>SUM(E140:E141)</f>
        <v>680</v>
      </c>
      <c r="F139" s="34">
        <f>SUM(F140:F141)</f>
        <v>746</v>
      </c>
      <c r="G139" s="34">
        <f>SUM(G140:G141)</f>
        <v>680</v>
      </c>
      <c r="H139" s="34">
        <f t="shared" si="4"/>
        <v>-66</v>
      </c>
      <c r="I139" s="40">
        <f>G139/F139*100</f>
        <v>91.152815013404833</v>
      </c>
      <c r="J139" s="26"/>
    </row>
    <row r="140" spans="2:10" ht="24" x14ac:dyDescent="0.25">
      <c r="B140" s="51" t="s">
        <v>91</v>
      </c>
      <c r="C140" s="23">
        <v>2101</v>
      </c>
      <c r="D140" s="35">
        <v>504.9</v>
      </c>
      <c r="E140" s="31">
        <f>G140</f>
        <v>680</v>
      </c>
      <c r="F140" s="35">
        <v>746</v>
      </c>
      <c r="G140" s="31">
        <f>G34+G67+G85</f>
        <v>680</v>
      </c>
      <c r="H140" s="31">
        <f t="shared" si="4"/>
        <v>-66</v>
      </c>
      <c r="I140" s="38">
        <f>G140/F140*100</f>
        <v>91.152815013404833</v>
      </c>
      <c r="J140" s="21"/>
    </row>
    <row r="141" spans="2:10" x14ac:dyDescent="0.25">
      <c r="B141" s="51"/>
      <c r="C141" s="23"/>
      <c r="D141" s="31"/>
      <c r="E141" s="31"/>
      <c r="F141" s="35"/>
      <c r="G141" s="31"/>
      <c r="H141" s="31"/>
      <c r="I141" s="38"/>
      <c r="J141" s="21"/>
    </row>
    <row r="142" spans="2:10" x14ac:dyDescent="0.25">
      <c r="B142" s="15" t="s">
        <v>89</v>
      </c>
      <c r="C142" s="25">
        <v>2200</v>
      </c>
      <c r="D142" s="34">
        <f>SUM(D143:D145)</f>
        <v>0</v>
      </c>
      <c r="E142" s="34">
        <f>SUM(E143:E145)</f>
        <v>0</v>
      </c>
      <c r="F142" s="34">
        <f>SUM(F143:F145)</f>
        <v>0</v>
      </c>
      <c r="G142" s="34">
        <f>SUM(G143:G145)</f>
        <v>0</v>
      </c>
      <c r="H142" s="34">
        <f t="shared" si="4"/>
        <v>0</v>
      </c>
      <c r="I142" s="40"/>
      <c r="J142" s="26"/>
    </row>
    <row r="143" spans="2:10" ht="51" customHeight="1" x14ac:dyDescent="0.25">
      <c r="B143" s="51" t="s">
        <v>92</v>
      </c>
      <c r="C143" s="23">
        <v>2201</v>
      </c>
      <c r="D143" s="31">
        <v>0</v>
      </c>
      <c r="E143" s="31">
        <f>G143</f>
        <v>0</v>
      </c>
      <c r="F143" s="31">
        <v>0</v>
      </c>
      <c r="G143" s="31">
        <v>0</v>
      </c>
      <c r="H143" s="31">
        <f t="shared" si="4"/>
        <v>0</v>
      </c>
      <c r="I143" s="38">
        <v>0</v>
      </c>
      <c r="J143" s="21"/>
    </row>
    <row r="144" spans="2:10" x14ac:dyDescent="0.25">
      <c r="B144" s="51" t="s">
        <v>93</v>
      </c>
      <c r="C144" s="23">
        <v>2202</v>
      </c>
      <c r="D144" s="31">
        <v>0</v>
      </c>
      <c r="E144" s="31">
        <f>G144</f>
        <v>0</v>
      </c>
      <c r="F144" s="31">
        <v>0</v>
      </c>
      <c r="G144" s="31">
        <v>0</v>
      </c>
      <c r="H144" s="31">
        <f t="shared" si="4"/>
        <v>0</v>
      </c>
      <c r="I144" s="38">
        <v>0</v>
      </c>
      <c r="J144" s="21"/>
    </row>
    <row r="145" spans="2:10" x14ac:dyDescent="0.25">
      <c r="B145" s="51"/>
      <c r="C145" s="23"/>
      <c r="D145" s="31"/>
      <c r="E145" s="31"/>
      <c r="F145" s="31"/>
      <c r="G145" s="31"/>
      <c r="H145" s="31"/>
      <c r="I145" s="38"/>
      <c r="J145" s="21"/>
    </row>
    <row r="146" spans="2:10" ht="21.75" customHeight="1" x14ac:dyDescent="0.25">
      <c r="B146" s="14" t="s">
        <v>94</v>
      </c>
      <c r="C146" s="25">
        <v>2300</v>
      </c>
      <c r="D146" s="34">
        <f>D127+D139+D142</f>
        <v>962.6</v>
      </c>
      <c r="E146" s="34">
        <f>E127+E139+E142</f>
        <v>1473</v>
      </c>
      <c r="F146" s="34">
        <f>F127+F139+F142</f>
        <v>1585</v>
      </c>
      <c r="G146" s="34">
        <f>G127+G139+G142</f>
        <v>1473</v>
      </c>
      <c r="H146" s="34">
        <f t="shared" si="4"/>
        <v>-112</v>
      </c>
      <c r="I146" s="40">
        <f>G146/F146*100</f>
        <v>92.933753943217667</v>
      </c>
      <c r="J146" s="26"/>
    </row>
    <row r="147" spans="2:10" ht="22.5" customHeight="1" x14ac:dyDescent="0.25">
      <c r="B147" s="83" t="s">
        <v>138</v>
      </c>
      <c r="C147" s="84"/>
      <c r="D147" s="84"/>
      <c r="E147" s="84"/>
      <c r="F147" s="84"/>
      <c r="G147" s="84"/>
      <c r="H147" s="84"/>
      <c r="I147" s="84"/>
      <c r="J147" s="85"/>
    </row>
    <row r="148" spans="2:10" ht="18" customHeight="1" x14ac:dyDescent="0.25">
      <c r="B148" s="12" t="s">
        <v>95</v>
      </c>
      <c r="C148" s="23">
        <v>3000</v>
      </c>
      <c r="D148" s="31">
        <v>0</v>
      </c>
      <c r="E148" s="31">
        <v>0</v>
      </c>
      <c r="F148" s="31">
        <v>0</v>
      </c>
      <c r="G148" s="31">
        <v>0</v>
      </c>
      <c r="H148" s="31">
        <f>G148-F148</f>
        <v>0</v>
      </c>
      <c r="I148" s="38">
        <v>0</v>
      </c>
      <c r="J148" s="21"/>
    </row>
    <row r="149" spans="2:10" ht="26.4" x14ac:dyDescent="0.25">
      <c r="B149" s="12" t="s">
        <v>96</v>
      </c>
      <c r="C149" s="23">
        <v>3010</v>
      </c>
      <c r="D149" s="31">
        <v>0</v>
      </c>
      <c r="E149" s="31">
        <v>0</v>
      </c>
      <c r="F149" s="31">
        <v>0</v>
      </c>
      <c r="G149" s="31">
        <v>0</v>
      </c>
      <c r="H149" s="31">
        <f t="shared" ref="H149:H154" si="6">G149-F149</f>
        <v>0</v>
      </c>
      <c r="I149" s="38">
        <v>0</v>
      </c>
      <c r="J149" s="21"/>
    </row>
    <row r="150" spans="2:10" ht="26.4" x14ac:dyDescent="0.25">
      <c r="B150" s="12" t="s">
        <v>97</v>
      </c>
      <c r="C150" s="23">
        <v>3020</v>
      </c>
      <c r="D150" s="31">
        <v>0</v>
      </c>
      <c r="E150" s="31">
        <v>0</v>
      </c>
      <c r="F150" s="31">
        <v>0</v>
      </c>
      <c r="G150" s="31">
        <v>0</v>
      </c>
      <c r="H150" s="31">
        <f t="shared" si="6"/>
        <v>0</v>
      </c>
      <c r="I150" s="38">
        <v>0</v>
      </c>
      <c r="J150" s="21"/>
    </row>
    <row r="151" spans="2:10" ht="26.4" x14ac:dyDescent="0.25">
      <c r="B151" s="12" t="s">
        <v>98</v>
      </c>
      <c r="C151" s="23">
        <v>3030</v>
      </c>
      <c r="D151" s="31">
        <v>0</v>
      </c>
      <c r="E151" s="31">
        <v>0</v>
      </c>
      <c r="F151" s="31">
        <v>0</v>
      </c>
      <c r="G151" s="31">
        <v>0</v>
      </c>
      <c r="H151" s="31">
        <f t="shared" si="6"/>
        <v>0</v>
      </c>
      <c r="I151" s="38">
        <v>0</v>
      </c>
      <c r="J151" s="21"/>
    </row>
    <row r="152" spans="2:10" ht="39.6" x14ac:dyDescent="0.25">
      <c r="B152" s="12" t="s">
        <v>99</v>
      </c>
      <c r="C152" s="23">
        <v>3040</v>
      </c>
      <c r="D152" s="31">
        <v>0</v>
      </c>
      <c r="E152" s="31">
        <v>0</v>
      </c>
      <c r="F152" s="31">
        <v>0</v>
      </c>
      <c r="G152" s="31">
        <v>0</v>
      </c>
      <c r="H152" s="31">
        <f t="shared" si="6"/>
        <v>0</v>
      </c>
      <c r="I152" s="38">
        <v>0</v>
      </c>
      <c r="J152" s="21"/>
    </row>
    <row r="153" spans="2:10" x14ac:dyDescent="0.25">
      <c r="B153" s="12" t="s">
        <v>100</v>
      </c>
      <c r="C153" s="23">
        <v>3050</v>
      </c>
      <c r="D153" s="31">
        <v>0</v>
      </c>
      <c r="E153" s="31">
        <v>0</v>
      </c>
      <c r="F153" s="31">
        <v>0</v>
      </c>
      <c r="G153" s="31">
        <v>0</v>
      </c>
      <c r="H153" s="31">
        <f t="shared" si="6"/>
        <v>0</v>
      </c>
      <c r="I153" s="38">
        <v>0</v>
      </c>
      <c r="J153" s="21"/>
    </row>
    <row r="154" spans="2:10" ht="24" customHeight="1" x14ac:dyDescent="0.25">
      <c r="B154" s="16" t="s">
        <v>101</v>
      </c>
      <c r="C154" s="25">
        <v>3100</v>
      </c>
      <c r="D154" s="34">
        <f>SUM(D148:D153)</f>
        <v>0</v>
      </c>
      <c r="E154" s="34">
        <f>SUM(E148:E153)</f>
        <v>0</v>
      </c>
      <c r="F154" s="34">
        <f>SUM(F148:F153)</f>
        <v>0</v>
      </c>
      <c r="G154" s="34">
        <f>SUM(G148:G153)</f>
        <v>0</v>
      </c>
      <c r="H154" s="34">
        <f t="shared" si="6"/>
        <v>0</v>
      </c>
      <c r="I154" s="40">
        <v>0</v>
      </c>
      <c r="J154" s="26"/>
    </row>
    <row r="155" spans="2:10" ht="18.75" customHeight="1" x14ac:dyDescent="0.25">
      <c r="B155" s="83" t="s">
        <v>139</v>
      </c>
      <c r="C155" s="84"/>
      <c r="D155" s="84"/>
      <c r="E155" s="84"/>
      <c r="F155" s="84"/>
      <c r="G155" s="84"/>
      <c r="H155" s="84"/>
      <c r="I155" s="84"/>
      <c r="J155" s="85"/>
    </row>
    <row r="156" spans="2:10" x14ac:dyDescent="0.25">
      <c r="B156" s="8" t="s">
        <v>102</v>
      </c>
      <c r="C156" s="20">
        <v>4000</v>
      </c>
      <c r="D156" s="22" t="s">
        <v>108</v>
      </c>
      <c r="E156" s="22" t="s">
        <v>108</v>
      </c>
      <c r="F156" s="22" t="s">
        <v>211</v>
      </c>
      <c r="G156" s="22" t="s">
        <v>212</v>
      </c>
      <c r="H156" s="22" t="s">
        <v>108</v>
      </c>
      <c r="I156" s="22" t="s">
        <v>108</v>
      </c>
      <c r="J156" s="22" t="s">
        <v>108</v>
      </c>
    </row>
    <row r="157" spans="2:10" x14ac:dyDescent="0.25">
      <c r="B157" s="12" t="s">
        <v>103</v>
      </c>
      <c r="C157" s="23">
        <v>4001</v>
      </c>
      <c r="D157" s="21">
        <v>14</v>
      </c>
      <c r="E157" s="21">
        <v>0</v>
      </c>
      <c r="F157" s="21">
        <v>14</v>
      </c>
      <c r="G157" s="21">
        <v>14</v>
      </c>
      <c r="H157" s="21">
        <f t="shared" ref="H157:H163" si="7">G157-F157</f>
        <v>0</v>
      </c>
      <c r="I157" s="53">
        <f>G157/F157*100</f>
        <v>100</v>
      </c>
      <c r="J157" s="21"/>
    </row>
    <row r="158" spans="2:10" x14ac:dyDescent="0.25">
      <c r="B158" s="12" t="s">
        <v>104</v>
      </c>
      <c r="C158" s="23">
        <v>4002</v>
      </c>
      <c r="D158" s="31">
        <f>D33+D66+D84</f>
        <v>2291</v>
      </c>
      <c r="E158" s="31">
        <v>0</v>
      </c>
      <c r="F158" s="31">
        <f>F33+F66+F84</f>
        <v>3647.6</v>
      </c>
      <c r="G158" s="31">
        <f>(G33+G66+G84)</f>
        <v>3448</v>
      </c>
      <c r="H158" s="21">
        <f t="shared" si="7"/>
        <v>-199.59999999999991</v>
      </c>
      <c r="I158" s="38">
        <f>G158/F158*100</f>
        <v>94.527908761925644</v>
      </c>
      <c r="J158" s="21"/>
    </row>
    <row r="159" spans="2:10" ht="26.4" x14ac:dyDescent="0.25">
      <c r="B159" s="12" t="s">
        <v>105</v>
      </c>
      <c r="C159" s="23">
        <v>4003</v>
      </c>
      <c r="D159" s="31">
        <f>D158/12/D157*1000</f>
        <v>13636.904761904761</v>
      </c>
      <c r="E159" s="31">
        <v>0</v>
      </c>
      <c r="F159" s="31">
        <f>F158/12/F157*1000</f>
        <v>21711.90476190476</v>
      </c>
      <c r="G159" s="31">
        <f>G158/12/G157*1000</f>
        <v>20523.809523809523</v>
      </c>
      <c r="H159" s="31">
        <f t="shared" si="7"/>
        <v>-1188.0952380952367</v>
      </c>
      <c r="I159" s="38">
        <f>G159/F159*100</f>
        <v>94.527908761925659</v>
      </c>
      <c r="J159" s="27"/>
    </row>
    <row r="160" spans="2:10" ht="26.4" x14ac:dyDescent="0.25">
      <c r="B160" s="12" t="s">
        <v>115</v>
      </c>
      <c r="C160" s="23">
        <v>4004</v>
      </c>
      <c r="D160" s="21">
        <v>0</v>
      </c>
      <c r="E160" s="21">
        <v>0</v>
      </c>
      <c r="F160" s="21">
        <v>0</v>
      </c>
      <c r="G160" s="21">
        <v>0</v>
      </c>
      <c r="H160" s="31">
        <f t="shared" si="7"/>
        <v>0</v>
      </c>
      <c r="I160" s="38">
        <v>0</v>
      </c>
      <c r="J160" s="21"/>
    </row>
    <row r="161" spans="2:18" x14ac:dyDescent="0.25">
      <c r="B161" s="12" t="s">
        <v>114</v>
      </c>
      <c r="C161" s="23">
        <v>4005</v>
      </c>
      <c r="D161" s="21">
        <v>0</v>
      </c>
      <c r="E161" s="21">
        <v>0</v>
      </c>
      <c r="F161" s="21">
        <v>0</v>
      </c>
      <c r="G161" s="21">
        <v>0</v>
      </c>
      <c r="H161" s="31">
        <f t="shared" si="7"/>
        <v>0</v>
      </c>
      <c r="I161" s="38">
        <v>0</v>
      </c>
      <c r="J161" s="21"/>
    </row>
    <row r="162" spans="2:18" x14ac:dyDescent="0.25">
      <c r="B162" s="12" t="s">
        <v>106</v>
      </c>
      <c r="C162" s="23">
        <v>4006</v>
      </c>
      <c r="D162" s="21">
        <v>0</v>
      </c>
      <c r="E162" s="21">
        <v>0</v>
      </c>
      <c r="F162" s="21">
        <v>0</v>
      </c>
      <c r="G162" s="21">
        <v>0</v>
      </c>
      <c r="H162" s="31">
        <f t="shared" si="7"/>
        <v>0</v>
      </c>
      <c r="I162" s="38">
        <v>0</v>
      </c>
      <c r="J162" s="21"/>
    </row>
    <row r="163" spans="2:18" ht="26.25" customHeight="1" x14ac:dyDescent="0.25">
      <c r="B163" s="9" t="s">
        <v>107</v>
      </c>
      <c r="C163" s="23">
        <v>4007</v>
      </c>
      <c r="D163" s="21">
        <v>0</v>
      </c>
      <c r="E163" s="21">
        <v>0</v>
      </c>
      <c r="F163" s="21">
        <v>0</v>
      </c>
      <c r="G163" s="21">
        <v>0</v>
      </c>
      <c r="H163" s="31">
        <f t="shared" si="7"/>
        <v>0</v>
      </c>
      <c r="I163" s="38">
        <v>0</v>
      </c>
      <c r="J163" s="21"/>
    </row>
    <row r="164" spans="2:18" ht="23.25" customHeight="1" x14ac:dyDescent="0.25">
      <c r="B164" s="86" t="s">
        <v>133</v>
      </c>
      <c r="C164" s="86"/>
      <c r="D164" s="86"/>
      <c r="E164" s="86"/>
      <c r="F164" s="86"/>
      <c r="G164" s="86"/>
      <c r="H164" s="86"/>
      <c r="I164" s="86"/>
      <c r="J164" s="86"/>
    </row>
    <row r="165" spans="2:18" ht="12" customHeight="1" x14ac:dyDescent="0.25">
      <c r="B165" s="54"/>
      <c r="C165" s="54"/>
      <c r="D165" s="54"/>
      <c r="E165" s="54"/>
      <c r="F165" s="54"/>
      <c r="G165" s="54"/>
      <c r="H165" s="54"/>
      <c r="I165" s="54"/>
      <c r="J165" s="54"/>
    </row>
    <row r="166" spans="2:18" ht="12" customHeight="1" x14ac:dyDescent="0.25">
      <c r="B166" s="54"/>
      <c r="C166" s="54"/>
      <c r="D166" s="54"/>
      <c r="E166" s="54"/>
      <c r="F166" s="54"/>
      <c r="G166" s="54"/>
      <c r="H166" s="54"/>
      <c r="I166" s="54"/>
      <c r="J166" s="54"/>
    </row>
    <row r="167" spans="2:18" ht="12" customHeight="1" x14ac:dyDescent="0.25">
      <c r="B167" s="54"/>
      <c r="C167" s="54"/>
      <c r="D167" s="54"/>
      <c r="E167" s="54"/>
      <c r="F167" s="54"/>
      <c r="G167" s="54"/>
      <c r="H167" s="54"/>
      <c r="I167" s="54"/>
      <c r="J167" s="54"/>
    </row>
    <row r="168" spans="2:18" ht="12" customHeight="1" x14ac:dyDescent="0.25">
      <c r="B168" s="13" t="s">
        <v>162</v>
      </c>
      <c r="C168" s="61"/>
      <c r="D168" s="61"/>
      <c r="E168" s="6"/>
      <c r="F168" s="62" t="s">
        <v>154</v>
      </c>
      <c r="G168" s="62"/>
      <c r="H168" s="62"/>
      <c r="I168" s="54"/>
      <c r="J168" s="54"/>
    </row>
    <row r="169" spans="2:18" ht="12" customHeight="1" x14ac:dyDescent="0.25">
      <c r="B169" s="54"/>
      <c r="C169" s="54"/>
      <c r="D169" s="54"/>
      <c r="E169" s="54"/>
      <c r="F169" s="54"/>
      <c r="G169" s="54"/>
      <c r="H169" s="54"/>
      <c r="I169" s="54"/>
      <c r="J169" s="54"/>
    </row>
    <row r="170" spans="2:18" ht="12" customHeight="1" x14ac:dyDescent="0.25">
      <c r="B170" s="54"/>
      <c r="C170" s="54"/>
      <c r="D170" s="54"/>
      <c r="E170" s="54"/>
      <c r="F170" s="54"/>
      <c r="G170" s="54"/>
      <c r="H170" s="54"/>
      <c r="I170" s="54"/>
      <c r="J170" s="54"/>
    </row>
    <row r="171" spans="2:18" ht="12" customHeight="1" x14ac:dyDescent="0.25">
      <c r="B171" s="55" t="s">
        <v>153</v>
      </c>
      <c r="C171" s="61"/>
      <c r="D171" s="61"/>
      <c r="E171" s="6"/>
      <c r="F171" s="62" t="s">
        <v>193</v>
      </c>
      <c r="G171" s="62"/>
      <c r="H171" s="62"/>
      <c r="I171" s="54"/>
      <c r="J171" s="54"/>
    </row>
    <row r="172" spans="2:18" ht="12" customHeight="1" x14ac:dyDescent="0.25">
      <c r="B172" s="54"/>
      <c r="C172" s="54"/>
      <c r="D172" s="54"/>
      <c r="E172" s="54"/>
      <c r="F172" s="54"/>
      <c r="G172" s="54"/>
      <c r="H172" s="54"/>
      <c r="I172" s="54"/>
      <c r="J172" s="54"/>
    </row>
    <row r="173" spans="2:18" ht="12" customHeight="1" x14ac:dyDescent="0.25">
      <c r="B173" s="54"/>
      <c r="C173" s="54"/>
      <c r="D173" s="54"/>
      <c r="E173" s="54"/>
      <c r="F173" s="54"/>
      <c r="G173" s="54"/>
      <c r="H173" s="54"/>
      <c r="I173" s="54"/>
      <c r="J173" s="54"/>
    </row>
    <row r="174" spans="2:18" ht="13.5" customHeight="1" x14ac:dyDescent="0.25">
      <c r="B174" s="56" t="s">
        <v>196</v>
      </c>
      <c r="C174" s="65" t="s">
        <v>197</v>
      </c>
      <c r="D174" s="65"/>
      <c r="E174" s="56"/>
      <c r="F174" s="66" t="s">
        <v>198</v>
      </c>
      <c r="G174" s="66"/>
      <c r="H174" s="66"/>
      <c r="I174" s="54"/>
      <c r="J174" s="54"/>
    </row>
    <row r="175" spans="2:18" x14ac:dyDescent="0.25">
      <c r="B175" s="13"/>
      <c r="C175" s="63"/>
      <c r="D175" s="63"/>
      <c r="E175" s="6"/>
      <c r="F175" s="64"/>
      <c r="G175" s="64"/>
      <c r="H175" s="64"/>
    </row>
    <row r="176" spans="2:18" x14ac:dyDescent="0.25">
      <c r="B176" s="13"/>
      <c r="L176" s="1"/>
      <c r="M176" s="3"/>
      <c r="N176" s="3"/>
      <c r="O176" s="3"/>
      <c r="P176" s="3"/>
      <c r="Q176" s="3"/>
      <c r="R176" s="3"/>
    </row>
    <row r="177" spans="2:18" x14ac:dyDescent="0.25">
      <c r="B177" s="13"/>
      <c r="L177" s="1"/>
      <c r="M177" s="3"/>
      <c r="N177" s="3"/>
      <c r="O177" s="3"/>
      <c r="P177" s="1"/>
      <c r="Q177" s="3"/>
      <c r="R177" s="3"/>
    </row>
    <row r="178" spans="2:18" x14ac:dyDescent="0.25">
      <c r="B178" s="13"/>
      <c r="C178" s="63"/>
      <c r="D178" s="63"/>
      <c r="E178" s="64"/>
      <c r="F178" s="64"/>
      <c r="G178" s="64"/>
      <c r="I178" s="6"/>
      <c r="L178" s="3"/>
      <c r="M178" s="3"/>
      <c r="N178" s="3"/>
      <c r="O178" s="3"/>
      <c r="P178" s="3"/>
      <c r="Q178" s="3"/>
      <c r="R178" s="1" t="s">
        <v>2</v>
      </c>
    </row>
    <row r="179" spans="2:18" x14ac:dyDescent="0.25">
      <c r="L179" s="2"/>
      <c r="M179" s="3"/>
      <c r="N179" s="3"/>
      <c r="O179" s="3"/>
      <c r="P179" s="3"/>
      <c r="Q179" s="3"/>
      <c r="R179" s="3"/>
    </row>
    <row r="180" spans="2:18" x14ac:dyDescent="0.25">
      <c r="L180" s="3"/>
      <c r="M180" s="3"/>
      <c r="N180" s="3"/>
      <c r="O180" s="3"/>
      <c r="P180" s="3"/>
      <c r="Q180" s="3"/>
      <c r="R180" s="3"/>
    </row>
  </sheetData>
  <mergeCells count="51">
    <mergeCell ref="E7:F7"/>
    <mergeCell ref="G7:H7"/>
    <mergeCell ref="I7:J7"/>
    <mergeCell ref="C18:H18"/>
    <mergeCell ref="B8:J8"/>
    <mergeCell ref="B9:J9"/>
    <mergeCell ref="B10:J10"/>
    <mergeCell ref="B11:J11"/>
    <mergeCell ref="B12:H12"/>
    <mergeCell ref="I12:J12"/>
    <mergeCell ref="C13:H13"/>
    <mergeCell ref="C14:H14"/>
    <mergeCell ref="C15:H15"/>
    <mergeCell ref="C16:H16"/>
    <mergeCell ref="C17:H17"/>
    <mergeCell ref="B27:J27"/>
    <mergeCell ref="B126:J126"/>
    <mergeCell ref="B147:J147"/>
    <mergeCell ref="B155:J155"/>
    <mergeCell ref="B164:J164"/>
    <mergeCell ref="C175:D175"/>
    <mergeCell ref="F175:H175"/>
    <mergeCell ref="C178:D178"/>
    <mergeCell ref="E178:G178"/>
    <mergeCell ref="C174:D174"/>
    <mergeCell ref="F174:H174"/>
    <mergeCell ref="E3:F3"/>
    <mergeCell ref="G3:H3"/>
    <mergeCell ref="I3:J3"/>
    <mergeCell ref="C171:D171"/>
    <mergeCell ref="F171:H171"/>
    <mergeCell ref="C168:D168"/>
    <mergeCell ref="F168:H168"/>
    <mergeCell ref="C19:H19"/>
    <mergeCell ref="C20:J20"/>
    <mergeCell ref="C21:J21"/>
    <mergeCell ref="C22:J22"/>
    <mergeCell ref="B23:J23"/>
    <mergeCell ref="B24:B25"/>
    <mergeCell ref="C24:C25"/>
    <mergeCell ref="D24:E24"/>
    <mergeCell ref="F24:J24"/>
    <mergeCell ref="E6:F6"/>
    <mergeCell ref="E4:F4"/>
    <mergeCell ref="G4:H4"/>
    <mergeCell ref="I4:J4"/>
    <mergeCell ref="E5:F5"/>
    <mergeCell ref="G5:H5"/>
    <mergeCell ref="I5:J5"/>
    <mergeCell ref="G6:H6"/>
    <mergeCell ref="I6:J6"/>
  </mergeCells>
  <pageMargins left="1.1811023622047245" right="0.39370078740157483" top="0.78740157480314965" bottom="0.78740157480314965" header="0.23622047244094491" footer="0.19685039370078741"/>
  <pageSetup paperSize="9" scale="63" fitToHeight="3" orientation="portrait" horizontalDpi="4294967293" r:id="rId1"/>
  <headerFooter differentFirst="1">
    <oddHeader>&amp;C&amp;P</oddHeader>
  </headerFooter>
  <rowBreaks count="2" manualBreakCount="2">
    <brk id="71" min="1" max="9" man="1"/>
    <brk id="12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факт 12 місяців</vt:lpstr>
      <vt:lpstr>'факт 12 місяців'!Область_друку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User</cp:lastModifiedBy>
  <cp:lastPrinted>2026-01-23T11:37:07Z</cp:lastPrinted>
  <dcterms:created xsi:type="dcterms:W3CDTF">1996-10-08T23:32:33Z</dcterms:created>
  <dcterms:modified xsi:type="dcterms:W3CDTF">2026-01-28T09:35:58Z</dcterms:modified>
</cp:coreProperties>
</file>